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6990" activeTab="5"/>
  </bookViews>
  <sheets>
    <sheet name=" Relacion Presupuestaria" sheetId="1" r:id="rId1"/>
    <sheet name="n°1" sheetId="6" r:id="rId2"/>
    <sheet name="n°2" sheetId="11" r:id="rId3"/>
    <sheet name="n°3" sheetId="10" r:id="rId4"/>
    <sheet name="n4" sheetId="8" r:id="rId5"/>
    <sheet name="n° 5" sheetId="9" r:id="rId6"/>
  </sheets>
  <calcPr calcId="144525"/>
</workbook>
</file>

<file path=xl/calcChain.xml><?xml version="1.0" encoding="utf-8"?>
<calcChain xmlns="http://schemas.openxmlformats.org/spreadsheetml/2006/main">
  <c r="I48" i="9" l="1"/>
  <c r="G48" i="9"/>
  <c r="G31" i="9"/>
  <c r="G43" i="9"/>
  <c r="G32" i="9"/>
  <c r="G35" i="9"/>
  <c r="H28" i="9"/>
  <c r="F12" i="9"/>
  <c r="G10" i="10"/>
  <c r="G12" i="10"/>
  <c r="G14" i="10"/>
  <c r="G16" i="10"/>
  <c r="H26" i="11"/>
  <c r="G17" i="11"/>
  <c r="G16" i="11"/>
  <c r="G15" i="11"/>
  <c r="I15" i="11" s="1"/>
  <c r="I17" i="11"/>
  <c r="I19" i="11"/>
  <c r="I21" i="11"/>
  <c r="I23" i="11"/>
  <c r="I34" i="11"/>
  <c r="I35" i="11"/>
  <c r="I36" i="11"/>
  <c r="I37" i="11"/>
  <c r="I29" i="11"/>
  <c r="G30" i="11"/>
  <c r="F29" i="11"/>
  <c r="F30" i="11"/>
  <c r="I30" i="11" s="1"/>
  <c r="F31" i="11"/>
  <c r="I31" i="11" s="1"/>
  <c r="F32" i="11"/>
  <c r="I32" i="11" s="1"/>
  <c r="F33" i="11"/>
  <c r="I33" i="11" s="1"/>
  <c r="F28" i="11"/>
  <c r="I28" i="11" s="1"/>
  <c r="H28" i="11"/>
  <c r="F16" i="11"/>
  <c r="I16" i="11" s="1"/>
  <c r="F17" i="11"/>
  <c r="F18" i="11"/>
  <c r="I18" i="11" s="1"/>
  <c r="F19" i="11"/>
  <c r="F20" i="11"/>
  <c r="I20" i="11" s="1"/>
  <c r="F21" i="11"/>
  <c r="F22" i="11"/>
  <c r="I22" i="11" s="1"/>
  <c r="F23" i="11"/>
  <c r="F24" i="11"/>
  <c r="I24" i="11" s="1"/>
  <c r="F15" i="11"/>
  <c r="E11" i="6"/>
  <c r="I15" i="6"/>
  <c r="H39" i="11" l="1"/>
  <c r="H41" i="11" s="1"/>
  <c r="G39" i="11"/>
  <c r="E39" i="11"/>
  <c r="D39" i="11"/>
  <c r="G26" i="11"/>
  <c r="E26" i="11"/>
  <c r="D26" i="11"/>
  <c r="F26" i="11" s="1"/>
  <c r="I26" i="11" s="1"/>
  <c r="F39" i="11" l="1"/>
  <c r="I39" i="11" s="1"/>
  <c r="E41" i="11"/>
  <c r="G41" i="11"/>
  <c r="I41" i="11" s="1"/>
  <c r="D41" i="11"/>
  <c r="F41" i="11" s="1"/>
  <c r="H20" i="10" l="1"/>
  <c r="G20" i="10"/>
  <c r="E20" i="10"/>
  <c r="D20" i="10"/>
  <c r="I18" i="10"/>
  <c r="F18" i="10"/>
  <c r="F16" i="10"/>
  <c r="I16" i="10" s="1"/>
  <c r="I14" i="10"/>
  <c r="F14" i="10"/>
  <c r="F12" i="10"/>
  <c r="I12" i="10" s="1"/>
  <c r="F10" i="10"/>
  <c r="F20" i="10" l="1"/>
  <c r="I10" i="10"/>
  <c r="I20" i="10" s="1"/>
  <c r="I46" i="9"/>
  <c r="F46" i="9"/>
  <c r="F45" i="9"/>
  <c r="I45" i="9" s="1"/>
  <c r="I44" i="9"/>
  <c r="F44" i="9"/>
  <c r="F43" i="9"/>
  <c r="I43" i="9" s="1"/>
  <c r="H42" i="9"/>
  <c r="G42" i="9"/>
  <c r="E42" i="9"/>
  <c r="D42" i="9"/>
  <c r="F40" i="9"/>
  <c r="I40" i="9" s="1"/>
  <c r="I39" i="9"/>
  <c r="F39" i="9"/>
  <c r="F38" i="9"/>
  <c r="I38" i="9" s="1"/>
  <c r="I37" i="9"/>
  <c r="F37" i="9"/>
  <c r="F36" i="9"/>
  <c r="I36" i="9" s="1"/>
  <c r="I35" i="9"/>
  <c r="F35" i="9"/>
  <c r="F34" i="9"/>
  <c r="I34" i="9" s="1"/>
  <c r="I33" i="9"/>
  <c r="F33" i="9"/>
  <c r="F32" i="9"/>
  <c r="I32" i="9" s="1"/>
  <c r="H31" i="9"/>
  <c r="E31" i="9"/>
  <c r="D31" i="9"/>
  <c r="F31" i="9" s="1"/>
  <c r="I29" i="9"/>
  <c r="F29" i="9"/>
  <c r="I28" i="9"/>
  <c r="F28" i="9"/>
  <c r="I27" i="9"/>
  <c r="F27" i="9"/>
  <c r="I26" i="9"/>
  <c r="F26" i="9"/>
  <c r="I25" i="9"/>
  <c r="F25" i="9"/>
  <c r="I24" i="9"/>
  <c r="F24" i="9"/>
  <c r="I23" i="9"/>
  <c r="F23" i="9"/>
  <c r="H22" i="9"/>
  <c r="G22" i="9"/>
  <c r="E22" i="9"/>
  <c r="D22" i="9"/>
  <c r="F22" i="9" s="1"/>
  <c r="I20" i="9"/>
  <c r="F20" i="9"/>
  <c r="I19" i="9"/>
  <c r="F19" i="9"/>
  <c r="I18" i="9"/>
  <c r="F18" i="9"/>
  <c r="I17" i="9"/>
  <c r="F17" i="9"/>
  <c r="I16" i="9"/>
  <c r="F16" i="9"/>
  <c r="I15" i="9"/>
  <c r="F15" i="9"/>
  <c r="I14" i="9"/>
  <c r="F13" i="9"/>
  <c r="I13" i="9" s="1"/>
  <c r="H12" i="9"/>
  <c r="G12" i="9"/>
  <c r="I12" i="9"/>
  <c r="E12" i="9"/>
  <c r="E48" i="9" s="1"/>
  <c r="D12" i="9"/>
  <c r="H81" i="8"/>
  <c r="E81" i="8"/>
  <c r="H80" i="8"/>
  <c r="E80" i="8"/>
  <c r="H79" i="8"/>
  <c r="E79" i="8"/>
  <c r="H78" i="8"/>
  <c r="E78" i="8"/>
  <c r="E77" i="8"/>
  <c r="H77" i="8" s="1"/>
  <c r="H76" i="8"/>
  <c r="E76" i="8"/>
  <c r="G75" i="8"/>
  <c r="F75" i="8"/>
  <c r="D75" i="8"/>
  <c r="C75" i="8"/>
  <c r="E75" i="8" s="1"/>
  <c r="H74" i="8"/>
  <c r="E74" i="8"/>
  <c r="H73" i="8"/>
  <c r="E73" i="8"/>
  <c r="H72" i="8"/>
  <c r="E72" i="8"/>
  <c r="G71" i="8"/>
  <c r="F71" i="8"/>
  <c r="D71" i="8"/>
  <c r="C71" i="8"/>
  <c r="E71" i="8" s="1"/>
  <c r="H71" i="8" s="1"/>
  <c r="H70" i="8"/>
  <c r="E70" i="8"/>
  <c r="H69" i="8"/>
  <c r="E69" i="8"/>
  <c r="H68" i="8"/>
  <c r="E68" i="8"/>
  <c r="H67" i="8"/>
  <c r="E67" i="8"/>
  <c r="H66" i="8"/>
  <c r="E66" i="8"/>
  <c r="H65" i="8"/>
  <c r="E65" i="8"/>
  <c r="H64" i="8"/>
  <c r="E64" i="8"/>
  <c r="G63" i="8"/>
  <c r="F63" i="8"/>
  <c r="D63" i="8"/>
  <c r="C63" i="8"/>
  <c r="E63" i="8" s="1"/>
  <c r="H63" i="8" s="1"/>
  <c r="H62" i="8"/>
  <c r="E62" i="8"/>
  <c r="E61" i="8"/>
  <c r="H61" i="8" s="1"/>
  <c r="E60" i="8"/>
  <c r="H60" i="8" s="1"/>
  <c r="G59" i="8"/>
  <c r="F59" i="8"/>
  <c r="D59" i="8"/>
  <c r="C59" i="8"/>
  <c r="E59" i="8" s="1"/>
  <c r="H58" i="8"/>
  <c r="E58" i="8"/>
  <c r="H57" i="8"/>
  <c r="E57" i="8"/>
  <c r="H56" i="8"/>
  <c r="E56" i="8"/>
  <c r="H55" i="8"/>
  <c r="E55" i="8"/>
  <c r="H54" i="8"/>
  <c r="E54" i="8"/>
  <c r="H53" i="8"/>
  <c r="E53" i="8"/>
  <c r="H52" i="8"/>
  <c r="E52" i="8"/>
  <c r="H51" i="8"/>
  <c r="E51" i="8"/>
  <c r="E50" i="8"/>
  <c r="H50" i="8" s="1"/>
  <c r="G49" i="8"/>
  <c r="F49" i="8"/>
  <c r="D49" i="8"/>
  <c r="C49" i="8"/>
  <c r="E49" i="8" s="1"/>
  <c r="H49" i="8" s="1"/>
  <c r="H48" i="8"/>
  <c r="E48" i="8"/>
  <c r="E47" i="8"/>
  <c r="H47" i="8" s="1"/>
  <c r="H46" i="8"/>
  <c r="E46" i="8"/>
  <c r="H45" i="8"/>
  <c r="E45" i="8"/>
  <c r="E44" i="8"/>
  <c r="H44" i="8" s="1"/>
  <c r="E43" i="8"/>
  <c r="H43" i="8" s="1"/>
  <c r="H42" i="8"/>
  <c r="E42" i="8"/>
  <c r="E41" i="8"/>
  <c r="H41" i="8" s="1"/>
  <c r="E40" i="8"/>
  <c r="H40" i="8" s="1"/>
  <c r="G39" i="8"/>
  <c r="F39" i="8"/>
  <c r="D39" i="8"/>
  <c r="C39" i="8"/>
  <c r="E39" i="8" s="1"/>
  <c r="H39" i="8" s="1"/>
  <c r="E38" i="8"/>
  <c r="H38" i="8" s="1"/>
  <c r="E37" i="8"/>
  <c r="H37" i="8" s="1"/>
  <c r="E36" i="8"/>
  <c r="H36" i="8" s="1"/>
  <c r="E35" i="8"/>
  <c r="H35" i="8" s="1"/>
  <c r="E34" i="8"/>
  <c r="H34" i="8" s="1"/>
  <c r="E33" i="8"/>
  <c r="H33" i="8" s="1"/>
  <c r="E32" i="8"/>
  <c r="H32" i="8" s="1"/>
  <c r="E31" i="8"/>
  <c r="H31" i="8" s="1"/>
  <c r="E30" i="8"/>
  <c r="H30" i="8" s="1"/>
  <c r="G29" i="8"/>
  <c r="F29" i="8"/>
  <c r="D29" i="8"/>
  <c r="C29" i="8"/>
  <c r="E29" i="8" s="1"/>
  <c r="H29" i="8" s="1"/>
  <c r="E28" i="8"/>
  <c r="H28" i="8" s="1"/>
  <c r="E27" i="8"/>
  <c r="H27" i="8" s="1"/>
  <c r="E26" i="8"/>
  <c r="H26" i="8" s="1"/>
  <c r="E25" i="8"/>
  <c r="H25" i="8" s="1"/>
  <c r="E24" i="8"/>
  <c r="H24" i="8" s="1"/>
  <c r="E23" i="8"/>
  <c r="H23" i="8" s="1"/>
  <c r="E22" i="8"/>
  <c r="H22" i="8" s="1"/>
  <c r="E21" i="8"/>
  <c r="H21" i="8" s="1"/>
  <c r="E20" i="8"/>
  <c r="H20" i="8" s="1"/>
  <c r="G19" i="8"/>
  <c r="F19" i="8"/>
  <c r="D19" i="8"/>
  <c r="D83" i="8" s="1"/>
  <c r="C19" i="8"/>
  <c r="E19" i="8" s="1"/>
  <c r="H19" i="8" s="1"/>
  <c r="H18" i="8"/>
  <c r="E18" i="8"/>
  <c r="H17" i="8"/>
  <c r="E17" i="8"/>
  <c r="E16" i="8"/>
  <c r="H16" i="8" s="1"/>
  <c r="E15" i="8"/>
  <c r="H15" i="8" s="1"/>
  <c r="E14" i="8"/>
  <c r="H14" i="8" s="1"/>
  <c r="E13" i="8"/>
  <c r="H13" i="8" s="1"/>
  <c r="E12" i="8"/>
  <c r="H12" i="8" s="1"/>
  <c r="G11" i="8"/>
  <c r="F11" i="8"/>
  <c r="F83" i="8" s="1"/>
  <c r="C11" i="8"/>
  <c r="J33" i="6"/>
  <c r="J30" i="6"/>
  <c r="G30" i="6"/>
  <c r="I29" i="6"/>
  <c r="J29" i="6" s="1"/>
  <c r="H29" i="6"/>
  <c r="F29" i="6"/>
  <c r="E29" i="6"/>
  <c r="G29" i="6" s="1"/>
  <c r="J27" i="6"/>
  <c r="G27" i="6"/>
  <c r="J26" i="6"/>
  <c r="G26" i="6"/>
  <c r="J25" i="6"/>
  <c r="G25" i="6"/>
  <c r="I24" i="6"/>
  <c r="H24" i="6"/>
  <c r="F24" i="6"/>
  <c r="E24" i="6"/>
  <c r="J22" i="6"/>
  <c r="G22" i="6"/>
  <c r="J21" i="6"/>
  <c r="G21" i="6"/>
  <c r="J20" i="6"/>
  <c r="G20" i="6"/>
  <c r="J19" i="6"/>
  <c r="G19" i="6"/>
  <c r="G18" i="6" s="1"/>
  <c r="I18" i="6"/>
  <c r="I11" i="6" s="1"/>
  <c r="H18" i="6"/>
  <c r="F18" i="6"/>
  <c r="E18" i="6"/>
  <c r="G11" i="6" s="1"/>
  <c r="J17" i="6"/>
  <c r="G17" i="6"/>
  <c r="J16" i="6"/>
  <c r="G16" i="6"/>
  <c r="H15" i="6"/>
  <c r="F15" i="6"/>
  <c r="E15" i="6"/>
  <c r="J14" i="6"/>
  <c r="G14" i="6"/>
  <c r="J13" i="6"/>
  <c r="G13" i="6"/>
  <c r="J12" i="6"/>
  <c r="G12" i="6"/>
  <c r="F11" i="6"/>
  <c r="F32" i="6" s="1"/>
  <c r="I31" i="9" l="1"/>
  <c r="I22" i="9"/>
  <c r="H48" i="9"/>
  <c r="F42" i="9"/>
  <c r="I42" i="9" s="1"/>
  <c r="D48" i="9"/>
  <c r="F48" i="9" s="1"/>
  <c r="H75" i="8"/>
  <c r="H59" i="8"/>
  <c r="G83" i="8"/>
  <c r="C83" i="8"/>
  <c r="E83" i="8" s="1"/>
  <c r="H83" i="8" s="1"/>
  <c r="G24" i="6"/>
  <c r="E32" i="6"/>
  <c r="J24" i="6"/>
  <c r="J15" i="6"/>
  <c r="G15" i="6"/>
  <c r="J11" i="6"/>
  <c r="H11" i="6"/>
  <c r="H32" i="6" s="1"/>
  <c r="J18" i="6"/>
  <c r="E11" i="8"/>
  <c r="H11" i="8" s="1"/>
  <c r="G32" i="6"/>
  <c r="I32" i="6"/>
  <c r="J32" i="6" l="1"/>
</calcChain>
</file>

<file path=xl/sharedStrings.xml><?xml version="1.0" encoding="utf-8"?>
<sst xmlns="http://schemas.openxmlformats.org/spreadsheetml/2006/main" count="255" uniqueCount="206">
  <si>
    <t>ESTADO ANALÍTICO DEL EJERCICIO DEL PRESUPUESTO DE EGRESOS</t>
  </si>
  <si>
    <t>CLASIFICACIÓN ECONÓMICA (POR TIPO DE GASTO)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</si>
  <si>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</si>
  <si>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</si>
  <si>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</si>
  <si>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</si>
  <si>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</si>
  <si>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</si>
  <si>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</si>
  <si>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</si>
  <si>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</si>
  <si>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</si>
  <si>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</si>
  <si>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</si>
  <si>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</si>
  <si>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</si>
  <si>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</si>
  <si>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</si>
  <si>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Facultado conforme a su Reglamento</t>
  </si>
  <si>
    <t>Hacienda Pública Municipal</t>
  </si>
  <si>
    <t>ESTADO ANALÍTICO DEL EJERCICIO DEL PRESUPUESTO DE EGRESOS CLASIFICACIÓN ADMINISTRATIVA DETALLADO - LDF</t>
  </si>
  <si>
    <t>I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</si>
  <si>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</si>
  <si>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</si>
  <si>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</si>
  <si>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</si>
  <si>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</si>
  <si>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</si>
  <si>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</si>
  <si>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</si>
  <si>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</si>
  <si>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t>Total del Gasto No Etiquetado</t>
  </si>
  <si>
    <t>II</t>
  </si>
  <si>
    <t>GASTO ETIQUETADO</t>
  </si>
  <si>
    <t>Total del Gasto Etiquetado</t>
  </si>
  <si>
    <t>III</t>
  </si>
  <si>
    <t>TOTAL DE EGRESOS</t>
  </si>
  <si>
    <t>Facultado Conforme a su Reglamento</t>
  </si>
  <si>
    <t>ESTADO ANALÍTICO DE INGRESOS</t>
  </si>
  <si>
    <t>MUNICIPIO</t>
  </si>
  <si>
    <t>Estado Analítico de Ingresos
por Fuente de Financiamiento</t>
  </si>
  <si>
    <t>Ingreso</t>
  </si>
  <si>
    <t>Diferencia</t>
  </si>
  <si>
    <t>Estimado</t>
  </si>
  <si>
    <t>Ampliaciones y 
Reducciones</t>
  </si>
  <si>
    <t>Recaudado</t>
  </si>
  <si>
    <t>3= (1 + 2)</t>
  </si>
  <si>
    <t>6= (5 - 1 )</t>
  </si>
  <si>
    <t>Ingresos del Gobierno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</si>
  <si>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</si>
  <si>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</si>
  <si>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</si>
  <si>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</si>
  <si>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</si>
  <si>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</si>
  <si>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</si>
  <si>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</si>
  <si>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</si>
  <si>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</si>
  <si>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</si>
  <si>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</si>
  <si>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</si>
  <si>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Ingresos Derivados de Financiamientos</t>
  </si>
  <si>
    <t>Total</t>
  </si>
  <si>
    <r>
      <t>Ingresos excedentes</t>
    </r>
    <r>
      <rPr>
        <b/>
        <sz val="9"/>
        <rFont val="Calibri"/>
        <family val="2"/>
      </rPr>
      <t>¹</t>
    </r>
  </si>
  <si>
    <t>ESTADO ANALÍTICO DEL EJERCICIO DEL PRESUPUESTO DE EGRESOS CLASIFICACIÓN POR OBJETO DEL GASTO
 (CAPÍTULO Y CONCEPTO)</t>
  </si>
  <si>
    <t>( en  miles de pesos)</t>
  </si>
  <si>
    <t>CONCEPTO</t>
  </si>
  <si>
    <t>SUBEJERCICIO</t>
  </si>
  <si>
    <t>PRESUPUESTO DE EGRESOS APROBADO</t>
  </si>
  <si>
    <t>AMPLIACIONES / REDUCCIONES</t>
  </si>
  <si>
    <t>MODIFICADO</t>
  </si>
  <si>
    <t>DEVENGADO</t>
  </si>
  <si>
    <t>PAGADO</t>
  </si>
  <si>
    <t>3= (1+2)</t>
  </si>
  <si>
    <t>6= (3-4)</t>
  </si>
  <si>
    <t>SERVICIOS PERSONALES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</si>
  <si>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</si>
  <si>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</si>
  <si>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</si>
  <si>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</si>
  <si>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</si>
  <si>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</si>
  <si>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</si>
  <si>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</si>
  <si>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</si>
  <si>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</si>
  <si>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</si>
  <si>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</si>
  <si>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</si>
  <si>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</si>
  <si>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</si>
  <si>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</si>
  <si>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</si>
  <si>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</si>
  <si>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</si>
  <si>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</si>
  <si>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</si>
  <si>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</si>
  <si>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</si>
  <si>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</si>
  <si>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</si>
  <si>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</si>
  <si>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</si>
  <si>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</si>
  <si>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</si>
  <si>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</si>
  <si>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</si>
  <si>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</si>
  <si>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</si>
  <si>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</si>
  <si>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</si>
  <si>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</si>
  <si>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</si>
  <si>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</si>
  <si>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</si>
  <si>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</si>
  <si>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</si>
  <si>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</si>
  <si>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</si>
  <si>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</si>
  <si>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</si>
  <si>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</si>
  <si>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</si>
  <si>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</si>
  <si>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de Dominio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</si>
  <si>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</si>
  <si>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</si>
  <si>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</si>
  <si>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</si>
  <si>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</si>
  <si>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</si>
  <si>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</si>
  <si>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</si>
  <si>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</si>
  <si>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</si>
  <si>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</si>
  <si>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</si>
  <si>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</si>
  <si>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</si>
  <si>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</si>
  <si>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</si>
  <si>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</si>
  <si>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</si>
  <si>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Adeudos de Ejercicios Anteriores (ADEFAS)</t>
  </si>
  <si>
    <t>TOTAL</t>
  </si>
  <si>
    <t>CLASIFICACIÓN FUNCIONAL (FINALIDAD Y FUNCIÓN)</t>
  </si>
  <si>
    <t>Egresos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</si>
  <si>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</si>
  <si>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</si>
  <si>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</si>
  <si>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</si>
  <si>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</si>
  <si>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</si>
  <si>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</si>
  <si>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</si>
  <si>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</si>
  <si>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</si>
  <si>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</si>
  <si>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</si>
  <si>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</si>
  <si>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</si>
  <si>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</si>
  <si>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</si>
  <si>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</si>
  <si>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</si>
  <si>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</si>
  <si>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</si>
  <si>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</si>
  <si>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</si>
  <si>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</si>
  <si>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</si>
  <si>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</si>
  <si>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</si>
  <si>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</si>
  <si>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</si>
  <si>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</si>
  <si>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</si>
  <si>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</si>
  <si>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</si>
  <si>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INFORMACION PRESUPUESTARIA</t>
  </si>
  <si>
    <t>N°</t>
  </si>
  <si>
    <t>PERIODICIDAD</t>
  </si>
  <si>
    <t>1.-*</t>
  </si>
  <si>
    <t>2.-*</t>
  </si>
  <si>
    <t>3.-*</t>
  </si>
  <si>
    <t>4.-*</t>
  </si>
  <si>
    <t>5.-*</t>
  </si>
  <si>
    <t>Estado analitico de ingresos, del que se derivara la presentacion economica por fuente de financiamiento y concepto, incluyendo los ingresosexcedentes generados.</t>
  </si>
  <si>
    <t>Trimestral</t>
  </si>
  <si>
    <t>Estado analitico del ejercicio del presupuesto de egresos por clasificacion administrativa.</t>
  </si>
  <si>
    <t>Estado analitico del ejercicio del presupuesto de egresos por clasificacion economica(por tipo de gasto)</t>
  </si>
  <si>
    <t>Estado analitico del ejercicio del presupuesto de egresos por objeto del gasto.</t>
  </si>
  <si>
    <t>Estado analitico del ejercicio presupuesto de egresos por clasificacion funcional.</t>
  </si>
  <si>
    <t>Municipio Tenamaxtlán</t>
  </si>
  <si>
    <t>ASEJ2018-13-17-02-2019-1</t>
  </si>
  <si>
    <t>ARQ. GILBERTO PEREZ BARAJAS</t>
  </si>
  <si>
    <t>L.C.P LIZBETH GARCIA GARCIA</t>
  </si>
  <si>
    <t>PRESIDENTE MUNICIPAL</t>
  </si>
  <si>
    <t>ENCARGADA DE HACIENDA MPAL</t>
  </si>
  <si>
    <t>MUNICIPIO TENAMAXTLÁN</t>
  </si>
  <si>
    <t>DEL 01 DE ENERO AL 31 DE MARZO DE 2019</t>
  </si>
  <si>
    <t>DEL 1 DE ENERO AL 01 DE MARZO DE 2019</t>
  </si>
  <si>
    <t>DEL 1 DE ENERO AL 31 DE MARZO DE 2019</t>
  </si>
  <si>
    <t>MUNICIPIO DE Tenamaxtlán</t>
  </si>
  <si>
    <t>DEL 01 DE ENERO AL 31 DE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</si>
</sst>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.00_ ;\-#,##0.00\ "/>
    <numFmt numFmtId="167" formatCode="#,##0_ ;\-#,##0\ 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sz val="36"/>
      <color theme="1"/>
      <name val="C39HrP48DhTt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24"/>
      <color theme="1"/>
      <name val="C39HrP48DhTt"/>
    </font>
    <font>
      <sz val="28"/>
      <color theme="1"/>
      <name val="C39HrP24DhTt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9"/>
      <name val="Calibri"/>
      <family val="2"/>
    </font>
    <font>
      <sz val="8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sz val="10"/>
      <color theme="1"/>
      <name val="Arial Black"/>
      <family val="2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theme="3" tint="-0.249977111117893"/>
      </left>
      <right/>
      <top/>
      <bottom/>
      <diagonal/>
    </border>
    <border>
      <left/>
      <right/>
      <top/>
      <bottom style="thick">
        <color theme="3" tint="-0.249977111117893"/>
      </bottom>
      <diagonal/>
    </border>
    <border>
      <left style="thick">
        <color theme="3" tint="-0.249977111117893"/>
      </left>
      <right/>
      <top style="thick">
        <color theme="3" tint="-0.249977111117893"/>
      </top>
      <bottom/>
      <diagonal/>
    </border>
    <border>
      <left style="thick">
        <color theme="3" tint="-0.249977111117893"/>
      </left>
      <right style="thick">
        <color theme="3" tint="-0.249977111117893"/>
      </right>
      <top style="thick">
        <color theme="3" tint="-0.249977111117893"/>
      </top>
      <bottom/>
      <diagonal/>
    </border>
    <border>
      <left style="thick">
        <color theme="3" tint="-0.249977111117893"/>
      </left>
      <right style="thick">
        <color theme="3" tint="-0.249977111117893"/>
      </right>
      <top style="thick">
        <color theme="3" tint="-0.249977111117893"/>
      </top>
      <bottom style="thick">
        <color theme="3" tint="-0.249977111117893"/>
      </bottom>
      <diagonal/>
    </border>
    <border>
      <left style="thin">
        <color indexed="64"/>
      </left>
      <right style="thick">
        <color theme="3" tint="-0.249977111117893"/>
      </right>
      <top style="thick">
        <color theme="3" tint="-0.249977111117893"/>
      </top>
      <bottom style="thick">
        <color theme="3" tint="-0.249977111117893"/>
      </bottom>
      <diagonal/>
    </border>
    <border>
      <left/>
      <right style="thick">
        <color theme="3" tint="-0.249977111117893"/>
      </right>
      <top style="thick">
        <color theme="3" tint="-0.249977111117893"/>
      </top>
      <bottom style="thick">
        <color theme="3" tint="-0.249977111117893"/>
      </bottom>
      <diagonal/>
    </border>
    <border>
      <left style="thin">
        <color indexed="64"/>
      </left>
      <right style="thick">
        <color theme="3" tint="-0.249977111117893"/>
      </right>
      <top style="thick">
        <color theme="3" tint="-0.249977111117893"/>
      </top>
      <bottom/>
      <diagonal/>
    </border>
    <border>
      <left/>
      <right/>
      <top style="thick">
        <color theme="3" tint="-0.249977111117893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8" fillId="0" borderId="0"/>
    <xf numFmtId="43" fontId="9" fillId="0" borderId="0" applyFont="0" applyFill="0" applyBorder="0" applyAlignment="0" applyProtection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73">
    <xf numFmtId="0" fontId="0" fillId="0" borderId="0" xfId="0"/>
    <xf numFmtId="0" fontId="4" fillId="2" borderId="0" xfId="0" applyFont="1" applyFill="1"/>
    <xf numFmtId="164" fontId="5" fillId="3" borderId="5" xfId="1" applyNumberFormat="1" applyFont="1" applyFill="1" applyBorder="1" applyAlignment="1" applyProtection="1">
      <alignment horizontal="center" vertical="center"/>
    </xf>
    <xf numFmtId="164" fontId="5" fillId="3" borderId="5" xfId="1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44" fontId="4" fillId="2" borderId="12" xfId="2" applyFont="1" applyFill="1" applyBorder="1" applyAlignment="1" applyProtection="1">
      <alignment horizontal="right" vertical="center" wrapText="1"/>
      <protection locked="0"/>
    </xf>
    <xf numFmtId="44" fontId="4" fillId="4" borderId="12" xfId="2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3" fontId="4" fillId="2" borderId="13" xfId="0" applyNumberFormat="1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left" vertical="center" wrapText="1" indent="1"/>
    </xf>
    <xf numFmtId="0" fontId="6" fillId="2" borderId="8" xfId="0" applyFont="1" applyFill="1" applyBorder="1" applyAlignment="1">
      <alignment horizontal="left" vertical="center" wrapText="1" indent="1"/>
    </xf>
    <xf numFmtId="44" fontId="4" fillId="2" borderId="9" xfId="2" applyFont="1" applyFill="1" applyBorder="1" applyAlignment="1" applyProtection="1">
      <alignment horizontal="right" vertical="center" wrapText="1"/>
      <protection locked="0"/>
    </xf>
    <xf numFmtId="44" fontId="4" fillId="4" borderId="9" xfId="2" applyFont="1" applyFill="1" applyBorder="1" applyAlignment="1">
      <alignment horizontal="right" vertical="center" wrapText="1"/>
    </xf>
    <xf numFmtId="44" fontId="4" fillId="2" borderId="5" xfId="2" applyFont="1" applyFill="1" applyBorder="1" applyAlignment="1" applyProtection="1">
      <alignment horizontal="right" vertical="center" wrapText="1"/>
      <protection locked="0"/>
    </xf>
    <xf numFmtId="3" fontId="4" fillId="2" borderId="9" xfId="0" applyNumberFormat="1" applyFont="1" applyFill="1" applyBorder="1" applyAlignment="1">
      <alignment horizontal="right" vertical="center" wrapText="1"/>
    </xf>
    <xf numFmtId="0" fontId="6" fillId="4" borderId="10" xfId="0" applyFont="1" applyFill="1" applyBorder="1" applyAlignment="1">
      <alignment horizontal="justify" vertical="center" wrapText="1"/>
    </xf>
    <xf numFmtId="0" fontId="6" fillId="4" borderId="11" xfId="0" applyFont="1" applyFill="1" applyBorder="1" applyAlignment="1">
      <alignment horizontal="right" vertical="center" wrapText="1"/>
    </xf>
    <xf numFmtId="44" fontId="6" fillId="3" borderId="5" xfId="2" applyFont="1" applyFill="1" applyBorder="1" applyAlignment="1" applyProtection="1">
      <alignment horizontal="right" vertical="center" wrapText="1"/>
    </xf>
    <xf numFmtId="44" fontId="6" fillId="3" borderId="12" xfId="2" applyFont="1" applyFill="1" applyBorder="1" applyAlignment="1" applyProtection="1">
      <alignment horizontal="right" vertical="center" wrapText="1"/>
    </xf>
    <xf numFmtId="0" fontId="6" fillId="2" borderId="0" xfId="0" applyFont="1" applyFill="1" applyBorder="1" applyAlignment="1">
      <alignment horizontal="justify" vertical="center" wrapText="1"/>
    </xf>
    <xf numFmtId="3" fontId="6" fillId="2" borderId="0" xfId="0" applyNumberFormat="1" applyFont="1" applyFill="1" applyBorder="1" applyAlignment="1" applyProtection="1">
      <alignment horizontal="right" vertical="center" wrapText="1"/>
    </xf>
    <xf numFmtId="42" fontId="7" fillId="0" borderId="0" xfId="0" applyNumberFormat="1" applyFont="1" applyAlignment="1">
      <alignment horizontal="center"/>
    </xf>
    <xf numFmtId="42" fontId="7" fillId="0" borderId="0" xfId="0" applyNumberFormat="1" applyFont="1" applyAlignment="1">
      <alignment vertical="center"/>
    </xf>
    <xf numFmtId="37" fontId="10" fillId="0" borderId="0" xfId="1" applyNumberFormat="1" applyFont="1" applyFill="1" applyBorder="1" applyAlignment="1" applyProtection="1">
      <protection locked="0"/>
    </xf>
    <xf numFmtId="37" fontId="11" fillId="3" borderId="12" xfId="1" applyNumberFormat="1" applyFont="1" applyFill="1" applyBorder="1" applyAlignment="1" applyProtection="1">
      <alignment horizontal="center" vertical="center"/>
    </xf>
    <xf numFmtId="37" fontId="11" fillId="3" borderId="12" xfId="1" applyNumberFormat="1" applyFont="1" applyFill="1" applyBorder="1" applyAlignment="1" applyProtection="1">
      <alignment horizontal="center" wrapText="1"/>
    </xf>
    <xf numFmtId="37" fontId="11" fillId="3" borderId="12" xfId="1" applyNumberFormat="1" applyFont="1" applyFill="1" applyBorder="1" applyAlignment="1" applyProtection="1">
      <alignment horizontal="center"/>
    </xf>
    <xf numFmtId="0" fontId="12" fillId="5" borderId="12" xfId="0" applyFont="1" applyFill="1" applyBorder="1" applyAlignment="1">
      <alignment horizontal="justify" vertical="top" wrapText="1"/>
    </xf>
    <xf numFmtId="0" fontId="12" fillId="5" borderId="4" xfId="0" applyFont="1" applyFill="1" applyBorder="1" applyAlignment="1" applyProtection="1">
      <alignment horizontal="justify" vertical="top" wrapText="1"/>
      <protection locked="0"/>
    </xf>
    <xf numFmtId="44" fontId="13" fillId="5" borderId="4" xfId="2" applyFont="1" applyFill="1" applyBorder="1" applyAlignment="1" applyProtection="1">
      <alignment vertical="center" wrapText="1"/>
      <protection locked="0"/>
    </xf>
    <xf numFmtId="44" fontId="13" fillId="5" borderId="4" xfId="2" applyFont="1" applyFill="1" applyBorder="1" applyAlignment="1" applyProtection="1">
      <alignment vertical="center" wrapText="1"/>
    </xf>
    <xf numFmtId="44" fontId="13" fillId="5" borderId="5" xfId="2" applyFont="1" applyFill="1" applyBorder="1" applyAlignment="1" applyProtection="1">
      <alignment vertical="center" wrapText="1"/>
    </xf>
    <xf numFmtId="0" fontId="4" fillId="2" borderId="7" xfId="0" applyFont="1" applyFill="1" applyBorder="1" applyAlignment="1">
      <alignment horizontal="justify" vertical="top" wrapText="1"/>
    </xf>
    <xf numFmtId="0" fontId="14" fillId="2" borderId="8" xfId="0" applyFont="1" applyFill="1" applyBorder="1" applyAlignment="1" applyProtection="1">
      <alignment horizontal="justify" vertical="top" wrapText="1"/>
      <protection locked="0"/>
    </xf>
    <xf numFmtId="44" fontId="13" fillId="2" borderId="9" xfId="2" applyFont="1" applyFill="1" applyBorder="1" applyAlignment="1" applyProtection="1">
      <alignment vertical="center" wrapText="1"/>
      <protection locked="0"/>
    </xf>
    <xf numFmtId="44" fontId="13" fillId="4" borderId="9" xfId="2" applyFont="1" applyFill="1" applyBorder="1" applyAlignment="1" applyProtection="1">
      <alignment vertical="center" wrapText="1"/>
    </xf>
    <xf numFmtId="44" fontId="13" fillId="2" borderId="12" xfId="2" applyFont="1" applyFill="1" applyBorder="1" applyAlignment="1" applyProtection="1">
      <alignment vertical="center" wrapText="1"/>
      <protection locked="0"/>
    </xf>
    <xf numFmtId="44" fontId="13" fillId="4" borderId="12" xfId="2" applyFont="1" applyFill="1" applyBorder="1" applyAlignment="1" applyProtection="1">
      <alignment vertical="center" wrapText="1"/>
    </xf>
    <xf numFmtId="0" fontId="4" fillId="2" borderId="10" xfId="0" applyFont="1" applyFill="1" applyBorder="1" applyAlignment="1">
      <alignment horizontal="justify" vertical="top" wrapText="1"/>
    </xf>
    <xf numFmtId="0" fontId="15" fillId="2" borderId="11" xfId="0" applyFont="1" applyFill="1" applyBorder="1" applyAlignment="1">
      <alignment horizontal="justify" vertical="top" wrapText="1"/>
    </xf>
    <xf numFmtId="44" fontId="15" fillId="2" borderId="9" xfId="2" applyFont="1" applyFill="1" applyBorder="1" applyAlignment="1">
      <alignment horizontal="justify" vertical="top" wrapText="1"/>
    </xf>
    <xf numFmtId="0" fontId="0" fillId="0" borderId="0" xfId="0" applyAlignment="1">
      <alignment vertical="center"/>
    </xf>
    <xf numFmtId="0" fontId="6" fillId="4" borderId="10" xfId="0" applyFont="1" applyFill="1" applyBorder="1" applyAlignment="1">
      <alignment horizontal="justify" vertical="top" wrapText="1"/>
    </xf>
    <xf numFmtId="0" fontId="16" fillId="4" borderId="11" xfId="0" applyFont="1" applyFill="1" applyBorder="1" applyAlignment="1">
      <alignment horizontal="right" vertical="center" wrapText="1"/>
    </xf>
    <xf numFmtId="44" fontId="17" fillId="4" borderId="12" xfId="2" applyFont="1" applyFill="1" applyBorder="1" applyAlignment="1">
      <alignment vertical="center" wrapText="1"/>
    </xf>
    <xf numFmtId="0" fontId="12" fillId="6" borderId="3" xfId="0" applyFont="1" applyFill="1" applyBorder="1" applyAlignment="1">
      <alignment horizontal="justify" vertical="top" wrapText="1"/>
    </xf>
    <xf numFmtId="0" fontId="12" fillId="6" borderId="4" xfId="0" applyFont="1" applyFill="1" applyBorder="1" applyAlignment="1" applyProtection="1">
      <alignment horizontal="right" vertical="top" wrapText="1"/>
      <protection locked="0"/>
    </xf>
    <xf numFmtId="44" fontId="13" fillId="6" borderId="12" xfId="2" applyFont="1" applyFill="1" applyBorder="1" applyAlignment="1" applyProtection="1">
      <alignment vertical="center" wrapText="1"/>
      <protection locked="0"/>
    </xf>
    <xf numFmtId="44" fontId="17" fillId="6" borderId="12" xfId="2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5" xfId="0" applyBorder="1"/>
    <xf numFmtId="42" fontId="0" fillId="0" borderId="0" xfId="0" applyNumberFormat="1"/>
    <xf numFmtId="42" fontId="0" fillId="0" borderId="0" xfId="0" applyNumberFormat="1" applyBorder="1"/>
    <xf numFmtId="42" fontId="19" fillId="0" borderId="0" xfId="0" applyNumberFormat="1" applyFont="1" applyAlignment="1">
      <alignment vertical="center"/>
    </xf>
    <xf numFmtId="42" fontId="0" fillId="0" borderId="0" xfId="0" applyNumberFormat="1" applyAlignment="1">
      <alignment horizontal="center"/>
    </xf>
    <xf numFmtId="0" fontId="6" fillId="2" borderId="0" xfId="6" applyFont="1" applyFill="1"/>
    <xf numFmtId="0" fontId="6" fillId="2" borderId="0" xfId="6" applyFont="1" applyFill="1" applyAlignment="1">
      <alignment horizontal="center"/>
    </xf>
    <xf numFmtId="0" fontId="20" fillId="2" borderId="1" xfId="6" applyFont="1" applyFill="1" applyBorder="1"/>
    <xf numFmtId="0" fontId="20" fillId="2" borderId="14" xfId="6" applyFont="1" applyFill="1" applyBorder="1"/>
    <xf numFmtId="0" fontId="20" fillId="2" borderId="2" xfId="6" applyFont="1" applyFill="1" applyBorder="1"/>
    <xf numFmtId="0" fontId="20" fillId="2" borderId="6" xfId="6" applyFont="1" applyFill="1" applyBorder="1" applyAlignment="1">
      <alignment horizontal="center"/>
    </xf>
    <xf numFmtId="0" fontId="21" fillId="4" borderId="3" xfId="6" applyFont="1" applyFill="1" applyBorder="1" applyAlignment="1">
      <alignment horizontal="left"/>
    </xf>
    <xf numFmtId="0" fontId="21" fillId="4" borderId="4" xfId="6" applyFont="1" applyFill="1" applyBorder="1" applyAlignment="1">
      <alignment horizontal="left"/>
    </xf>
    <xf numFmtId="0" fontId="15" fillId="4" borderId="5" xfId="0" applyFont="1" applyFill="1" applyBorder="1"/>
    <xf numFmtId="44" fontId="22" fillId="4" borderId="6" xfId="2" applyFont="1" applyFill="1" applyBorder="1" applyAlignment="1">
      <alignment horizontal="right"/>
    </xf>
    <xf numFmtId="0" fontId="23" fillId="2" borderId="7" xfId="6" applyFont="1" applyFill="1" applyBorder="1" applyAlignment="1">
      <alignment horizontal="center" vertical="center"/>
    </xf>
    <xf numFmtId="166" fontId="24" fillId="2" borderId="5" xfId="2" applyNumberFormat="1" applyFont="1" applyFill="1" applyBorder="1" applyAlignment="1" applyProtection="1">
      <alignment horizontal="right" vertical="center" wrapText="1"/>
      <protection locked="0"/>
    </xf>
    <xf numFmtId="2" fontId="24" fillId="2" borderId="12" xfId="2" applyNumberFormat="1" applyFont="1" applyFill="1" applyBorder="1" applyAlignment="1" applyProtection="1">
      <alignment horizontal="right" vertical="center" wrapText="1"/>
      <protection locked="0"/>
    </xf>
    <xf numFmtId="2" fontId="24" fillId="2" borderId="12" xfId="2" applyNumberFormat="1" applyFont="1" applyFill="1" applyBorder="1" applyAlignment="1">
      <alignment horizontal="right" vertical="center" wrapText="1"/>
    </xf>
    <xf numFmtId="44" fontId="24" fillId="2" borderId="12" xfId="2" applyFont="1" applyFill="1" applyBorder="1" applyAlignment="1">
      <alignment horizontal="right" vertical="center" wrapText="1"/>
    </xf>
    <xf numFmtId="44" fontId="24" fillId="4" borderId="12" xfId="2" applyFont="1" applyFill="1" applyBorder="1" applyAlignment="1">
      <alignment horizontal="right" vertical="center" wrapText="1"/>
    </xf>
    <xf numFmtId="0" fontId="15" fillId="0" borderId="1" xfId="0" applyFont="1" applyBorder="1"/>
    <xf numFmtId="0" fontId="13" fillId="2" borderId="2" xfId="0" applyFont="1" applyFill="1" applyBorder="1" applyAlignment="1">
      <alignment vertical="center" wrapText="1"/>
    </xf>
    <xf numFmtId="166" fontId="24" fillId="2" borderId="12" xfId="2" applyNumberFormat="1" applyFont="1" applyFill="1" applyBorder="1" applyAlignment="1" applyProtection="1">
      <alignment horizontal="right" vertical="center" wrapText="1"/>
      <protection locked="0"/>
    </xf>
    <xf numFmtId="166" fontId="24" fillId="2" borderId="12" xfId="2" applyNumberFormat="1" applyFont="1" applyFill="1" applyBorder="1" applyAlignment="1">
      <alignment horizontal="right" vertical="center" wrapText="1"/>
    </xf>
    <xf numFmtId="0" fontId="15" fillId="0" borderId="3" xfId="0" applyFont="1" applyBorder="1"/>
    <xf numFmtId="0" fontId="13" fillId="2" borderId="5" xfId="0" applyFont="1" applyFill="1" applyBorder="1" applyAlignment="1">
      <alignment vertical="center" wrapText="1"/>
    </xf>
    <xf numFmtId="0" fontId="23" fillId="2" borderId="3" xfId="6" applyFont="1" applyFill="1" applyBorder="1" applyAlignment="1">
      <alignment horizontal="center" vertical="center"/>
    </xf>
    <xf numFmtId="0" fontId="15" fillId="0" borderId="4" xfId="0" applyFont="1" applyBorder="1"/>
    <xf numFmtId="44" fontId="24" fillId="2" borderId="13" xfId="2" applyFont="1" applyFill="1" applyBorder="1" applyAlignment="1">
      <alignment horizontal="right" vertical="center" wrapText="1"/>
    </xf>
    <xf numFmtId="0" fontId="21" fillId="4" borderId="12" xfId="6" applyFont="1" applyFill="1" applyBorder="1" applyAlignment="1">
      <alignment horizontal="left"/>
    </xf>
    <xf numFmtId="0" fontId="13" fillId="4" borderId="12" xfId="0" applyFont="1" applyFill="1" applyBorder="1" applyAlignment="1">
      <alignment vertical="center" wrapText="1"/>
    </xf>
    <xf numFmtId="44" fontId="25" fillId="4" borderId="12" xfId="2" applyFont="1" applyFill="1" applyBorder="1" applyAlignment="1">
      <alignment horizontal="right" vertical="center" wrapText="1"/>
    </xf>
    <xf numFmtId="0" fontId="21" fillId="2" borderId="12" xfId="6" applyFont="1" applyFill="1" applyBorder="1" applyAlignment="1">
      <alignment horizontal="left"/>
    </xf>
    <xf numFmtId="44" fontId="24" fillId="2" borderId="12" xfId="2" applyFont="1" applyFill="1" applyBorder="1" applyAlignment="1" applyProtection="1">
      <alignment horizontal="right" vertical="center" wrapText="1"/>
      <protection locked="0"/>
    </xf>
    <xf numFmtId="0" fontId="23" fillId="2" borderId="12" xfId="6" applyFont="1" applyFill="1" applyBorder="1" applyAlignment="1">
      <alignment horizontal="center" vertical="center"/>
    </xf>
    <xf numFmtId="0" fontId="21" fillId="2" borderId="7" xfId="6" applyFont="1" applyFill="1" applyBorder="1" applyAlignment="1">
      <alignment horizontal="center" vertical="center"/>
    </xf>
    <xf numFmtId="0" fontId="16" fillId="0" borderId="0" xfId="0" applyFont="1" applyBorder="1"/>
    <xf numFmtId="0" fontId="16" fillId="0" borderId="8" xfId="0" applyFont="1" applyBorder="1"/>
    <xf numFmtId="44" fontId="22" fillId="2" borderId="13" xfId="2" applyFont="1" applyFill="1" applyBorder="1" applyAlignment="1">
      <alignment horizontal="right"/>
    </xf>
    <xf numFmtId="0" fontId="23" fillId="4" borderId="12" xfId="6" applyFont="1" applyFill="1" applyBorder="1" applyAlignment="1">
      <alignment horizontal="center" vertical="center"/>
    </xf>
    <xf numFmtId="44" fontId="22" fillId="4" borderId="12" xfId="2" applyFont="1" applyFill="1" applyBorder="1" applyAlignment="1">
      <alignment horizontal="right"/>
    </xf>
    <xf numFmtId="0" fontId="20" fillId="2" borderId="10" xfId="6" applyFont="1" applyFill="1" applyBorder="1" applyAlignment="1">
      <alignment horizontal="center" vertical="center"/>
    </xf>
    <xf numFmtId="0" fontId="20" fillId="2" borderId="15" xfId="6" applyFont="1" applyFill="1" applyBorder="1" applyAlignment="1">
      <alignment horizontal="center" vertical="center"/>
    </xf>
    <xf numFmtId="0" fontId="20" fillId="2" borderId="11" xfId="6" applyFont="1" applyFill="1" applyBorder="1" applyAlignment="1">
      <alignment wrapText="1"/>
    </xf>
    <xf numFmtId="44" fontId="20" fillId="2" borderId="9" xfId="2" applyFont="1" applyFill="1" applyBorder="1" applyAlignment="1">
      <alignment horizontal="right"/>
    </xf>
    <xf numFmtId="0" fontId="22" fillId="3" borderId="3" xfId="6" applyFont="1" applyFill="1" applyBorder="1" applyAlignment="1">
      <alignment horizontal="centerContinuous"/>
    </xf>
    <xf numFmtId="0" fontId="22" fillId="3" borderId="4" xfId="6" applyFont="1" applyFill="1" applyBorder="1" applyAlignment="1">
      <alignment horizontal="centerContinuous"/>
    </xf>
    <xf numFmtId="0" fontId="26" fillId="3" borderId="5" xfId="6" applyFont="1" applyFill="1" applyBorder="1" applyAlignment="1">
      <alignment horizontal="right" wrapText="1" indent="1"/>
    </xf>
    <xf numFmtId="44" fontId="21" fillId="3" borderId="12" xfId="2" applyFont="1" applyFill="1" applyBorder="1" applyAlignment="1">
      <alignment horizontal="right"/>
    </xf>
    <xf numFmtId="0" fontId="27" fillId="2" borderId="14" xfId="0" applyFont="1" applyFill="1" applyBorder="1" applyAlignment="1">
      <alignment vertical="top" wrapText="1"/>
    </xf>
    <xf numFmtId="44" fontId="27" fillId="2" borderId="14" xfId="2" applyFont="1" applyFill="1" applyBorder="1" applyAlignment="1">
      <alignment vertical="top" wrapText="1"/>
    </xf>
    <xf numFmtId="0" fontId="29" fillId="2" borderId="0" xfId="0" applyFont="1" applyFill="1"/>
    <xf numFmtId="42" fontId="32" fillId="3" borderId="5" xfId="0" applyNumberFormat="1" applyFont="1" applyFill="1" applyBorder="1" applyAlignment="1">
      <alignment horizontal="center" vertical="center" wrapText="1"/>
    </xf>
    <xf numFmtId="42" fontId="32" fillId="3" borderId="12" xfId="0" applyNumberFormat="1" applyFont="1" applyFill="1" applyBorder="1" applyAlignment="1">
      <alignment horizontal="center" vertical="center" wrapText="1"/>
    </xf>
    <xf numFmtId="42" fontId="32" fillId="3" borderId="3" xfId="0" applyNumberFormat="1" applyFont="1" applyFill="1" applyBorder="1" applyAlignment="1">
      <alignment horizontal="center" vertical="center" wrapText="1"/>
    </xf>
    <xf numFmtId="167" fontId="32" fillId="3" borderId="5" xfId="0" applyNumberFormat="1" applyFont="1" applyFill="1" applyBorder="1" applyAlignment="1">
      <alignment horizontal="center" vertical="center" wrapText="1"/>
    </xf>
    <xf numFmtId="167" fontId="32" fillId="3" borderId="12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42" fontId="32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4" borderId="1" xfId="0" applyFont="1" applyFill="1" applyBorder="1"/>
    <xf numFmtId="0" fontId="2" fillId="4" borderId="5" xfId="0" applyFont="1" applyFill="1" applyBorder="1"/>
    <xf numFmtId="44" fontId="2" fillId="4" borderId="12" xfId="2" applyFont="1" applyFill="1" applyBorder="1"/>
    <xf numFmtId="0" fontId="33" fillId="0" borderId="6" xfId="0" applyFont="1" applyFill="1" applyBorder="1"/>
    <xf numFmtId="0" fontId="33" fillId="0" borderId="5" xfId="0" applyFont="1" applyFill="1" applyBorder="1"/>
    <xf numFmtId="44" fontId="33" fillId="0" borderId="12" xfId="2" applyFont="1" applyFill="1" applyBorder="1"/>
    <xf numFmtId="44" fontId="31" fillId="4" borderId="12" xfId="2" applyFont="1" applyFill="1" applyBorder="1"/>
    <xf numFmtId="44" fontId="33" fillId="4" borderId="12" xfId="2" applyFont="1" applyFill="1" applyBorder="1"/>
    <xf numFmtId="0" fontId="33" fillId="0" borderId="0" xfId="0" applyFont="1"/>
    <xf numFmtId="0" fontId="33" fillId="0" borderId="13" xfId="0" applyFont="1" applyFill="1" applyBorder="1"/>
    <xf numFmtId="0" fontId="33" fillId="0" borderId="9" xfId="0" applyFont="1" applyFill="1" applyBorder="1"/>
    <xf numFmtId="0" fontId="2" fillId="4" borderId="7" xfId="0" applyFont="1" applyFill="1" applyBorder="1"/>
    <xf numFmtId="0" fontId="31" fillId="0" borderId="6" xfId="0" applyFont="1" applyFill="1" applyBorder="1"/>
    <xf numFmtId="0" fontId="33" fillId="0" borderId="5" xfId="0" applyFont="1" applyFill="1" applyBorder="1" applyAlignment="1">
      <alignment wrapText="1"/>
    </xf>
    <xf numFmtId="0" fontId="31" fillId="0" borderId="13" xfId="0" applyFont="1" applyFill="1" applyBorder="1"/>
    <xf numFmtId="0" fontId="31" fillId="0" borderId="9" xfId="0" applyFont="1" applyFill="1" applyBorder="1"/>
    <xf numFmtId="0" fontId="2" fillId="4" borderId="12" xfId="0" applyFont="1" applyFill="1" applyBorder="1"/>
    <xf numFmtId="0" fontId="33" fillId="0" borderId="11" xfId="0" applyFont="1" applyFill="1" applyBorder="1"/>
    <xf numFmtId="0" fontId="2" fillId="4" borderId="13" xfId="0" applyFont="1" applyFill="1" applyBorder="1"/>
    <xf numFmtId="0" fontId="2" fillId="4" borderId="9" xfId="0" applyFont="1" applyFill="1" applyBorder="1"/>
    <xf numFmtId="0" fontId="33" fillId="0" borderId="12" xfId="0" applyFont="1" applyFill="1" applyBorder="1"/>
    <xf numFmtId="0" fontId="2" fillId="4" borderId="6" xfId="0" applyFont="1" applyFill="1" applyBorder="1"/>
    <xf numFmtId="0" fontId="2" fillId="4" borderId="10" xfId="0" applyFont="1" applyFill="1" applyBorder="1"/>
    <xf numFmtId="44" fontId="1" fillId="0" borderId="0" xfId="2" applyFont="1"/>
    <xf numFmtId="44" fontId="2" fillId="3" borderId="12" xfId="2" applyFont="1" applyFill="1" applyBorder="1"/>
    <xf numFmtId="0" fontId="34" fillId="0" borderId="0" xfId="0" applyFont="1" applyAlignment="1">
      <alignment horizontal="center"/>
    </xf>
    <xf numFmtId="0" fontId="35" fillId="0" borderId="0" xfId="0" applyFont="1"/>
    <xf numFmtId="164" fontId="36" fillId="0" borderId="0" xfId="1" applyNumberFormat="1" applyFont="1" applyFill="1" applyBorder="1" applyAlignment="1" applyProtection="1">
      <alignment horizontal="center" vertical="center"/>
    </xf>
    <xf numFmtId="0" fontId="35" fillId="0" borderId="0" xfId="0" applyFont="1" applyFill="1" applyBorder="1"/>
    <xf numFmtId="0" fontId="35" fillId="0" borderId="0" xfId="0" applyFont="1" applyBorder="1"/>
    <xf numFmtId="164" fontId="11" fillId="3" borderId="3" xfId="1" applyNumberFormat="1" applyFont="1" applyFill="1" applyBorder="1" applyAlignment="1" applyProtection="1">
      <alignment horizontal="center" vertical="center"/>
    </xf>
    <xf numFmtId="164" fontId="11" fillId="3" borderId="3" xfId="1" applyNumberFormat="1" applyFont="1" applyFill="1" applyBorder="1" applyAlignment="1" applyProtection="1">
      <alignment horizontal="center" vertical="center" wrapText="1"/>
    </xf>
    <xf numFmtId="164" fontId="11" fillId="3" borderId="12" xfId="1" applyNumberFormat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justify" vertical="center" wrapText="1"/>
    </xf>
    <xf numFmtId="3" fontId="15" fillId="2" borderId="6" xfId="0" applyNumberFormat="1" applyFont="1" applyFill="1" applyBorder="1" applyAlignment="1">
      <alignment horizontal="justify" vertical="center" wrapText="1"/>
    </xf>
    <xf numFmtId="44" fontId="16" fillId="4" borderId="12" xfId="2" applyFont="1" applyFill="1" applyBorder="1" applyAlignment="1">
      <alignment horizontal="right" vertical="top" wrapText="1"/>
    </xf>
    <xf numFmtId="44" fontId="15" fillId="2" borderId="12" xfId="2" applyFont="1" applyFill="1" applyBorder="1" applyAlignment="1" applyProtection="1">
      <alignment horizontal="right" vertical="top" wrapText="1"/>
      <protection locked="0"/>
    </xf>
    <xf numFmtId="44" fontId="15" fillId="2" borderId="12" xfId="2" applyFont="1" applyFill="1" applyBorder="1" applyAlignment="1">
      <alignment horizontal="right" vertical="top" wrapText="1"/>
    </xf>
    <xf numFmtId="0" fontId="15" fillId="2" borderId="7" xfId="0" applyFont="1" applyFill="1" applyBorder="1" applyAlignment="1">
      <alignment horizontal="left" vertical="top"/>
    </xf>
    <xf numFmtId="0" fontId="15" fillId="2" borderId="8" xfId="0" applyFont="1" applyFill="1" applyBorder="1" applyAlignment="1">
      <alignment horizontal="justify" vertical="top"/>
    </xf>
    <xf numFmtId="3" fontId="15" fillId="2" borderId="13" xfId="0" applyNumberFormat="1" applyFont="1" applyFill="1" applyBorder="1" applyAlignment="1" applyProtection="1">
      <alignment horizontal="right" vertical="top" wrapText="1"/>
    </xf>
    <xf numFmtId="44" fontId="15" fillId="2" borderId="12" xfId="2" applyFont="1" applyFill="1" applyBorder="1" applyAlignment="1" applyProtection="1">
      <alignment horizontal="right" vertical="top"/>
      <protection locked="0"/>
    </xf>
    <xf numFmtId="3" fontId="15" fillId="2" borderId="13" xfId="0" applyNumberFormat="1" applyFont="1" applyFill="1" applyBorder="1" applyAlignment="1" applyProtection="1">
      <alignment horizontal="right" vertical="top"/>
    </xf>
    <xf numFmtId="44" fontId="16" fillId="4" borderId="12" xfId="2" applyFont="1" applyFill="1" applyBorder="1" applyAlignment="1">
      <alignment horizontal="right" vertical="top"/>
    </xf>
    <xf numFmtId="44" fontId="16" fillId="4" borderId="12" xfId="2" applyFont="1" applyFill="1" applyBorder="1" applyAlignment="1" applyProtection="1">
      <alignment horizontal="right" vertical="top"/>
    </xf>
    <xf numFmtId="0" fontId="15" fillId="2" borderId="10" xfId="0" applyFont="1" applyFill="1" applyBorder="1" applyAlignment="1">
      <alignment horizontal="left" vertical="top"/>
    </xf>
    <xf numFmtId="0" fontId="15" fillId="2" borderId="11" xfId="0" applyFont="1" applyFill="1" applyBorder="1" applyAlignment="1">
      <alignment vertical="top"/>
    </xf>
    <xf numFmtId="3" fontId="15" fillId="2" borderId="9" xfId="0" applyNumberFormat="1" applyFont="1" applyFill="1" applyBorder="1" applyAlignment="1" applyProtection="1">
      <alignment horizontal="right" vertical="top"/>
    </xf>
    <xf numFmtId="0" fontId="16" fillId="3" borderId="10" xfId="0" applyFont="1" applyFill="1" applyBorder="1" applyAlignment="1">
      <alignment horizontal="left" vertical="top"/>
    </xf>
    <xf numFmtId="0" fontId="16" fillId="3" borderId="11" xfId="0" applyFont="1" applyFill="1" applyBorder="1" applyAlignment="1">
      <alignment horizontal="right" vertical="top"/>
    </xf>
    <xf numFmtId="3" fontId="16" fillId="3" borderId="9" xfId="0" applyNumberFormat="1" applyFont="1" applyFill="1" applyBorder="1" applyAlignment="1">
      <alignment horizontal="right" vertical="top"/>
    </xf>
    <xf numFmtId="0" fontId="35" fillId="0" borderId="15" xfId="0" applyFont="1" applyBorder="1"/>
    <xf numFmtId="0" fontId="35" fillId="0" borderId="0" xfId="0" applyFont="1" applyAlignment="1">
      <alignment horizontal="center"/>
    </xf>
    <xf numFmtId="0" fontId="0" fillId="0" borderId="16" xfId="0" applyBorder="1"/>
    <xf numFmtId="0" fontId="0" fillId="0" borderId="24" xfId="0" applyBorder="1"/>
    <xf numFmtId="0" fontId="37" fillId="7" borderId="7" xfId="0" applyFont="1" applyFill="1" applyBorder="1"/>
    <xf numFmtId="0" fontId="37" fillId="7" borderId="18" xfId="0" applyFont="1" applyFill="1" applyBorder="1"/>
    <xf numFmtId="0" fontId="39" fillId="7" borderId="19" xfId="0" applyFont="1" applyFill="1" applyBorder="1"/>
    <xf numFmtId="0" fontId="0" fillId="8" borderId="20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35" fillId="0" borderId="14" xfId="0" applyFont="1" applyBorder="1" applyAlignment="1">
      <alignment horizontal="center"/>
    </xf>
    <xf numFmtId="0" fontId="40" fillId="0" borderId="0" xfId="8"/>
    <xf numFmtId="0" fontId="40" fillId="8" borderId="20" xfId="8" applyFill="1" applyBorder="1" applyAlignment="1">
      <alignment wrapText="1"/>
    </xf>
    <xf numFmtId="0" fontId="40" fillId="8" borderId="22" xfId="8" applyFill="1" applyBorder="1" applyAlignment="1">
      <alignment wrapText="1"/>
    </xf>
    <xf numFmtId="0" fontId="40" fillId="8" borderId="0" xfId="8" applyFill="1" applyBorder="1" applyAlignment="1">
      <alignment wrapText="1"/>
    </xf>
    <xf numFmtId="0" fontId="38" fillId="0" borderId="17" xfId="0" applyFont="1" applyBorder="1" applyAlignment="1">
      <alignment horizontal="center" vertical="center"/>
    </xf>
    <xf numFmtId="0" fontId="27" fillId="2" borderId="0" xfId="0" applyFont="1" applyFill="1" applyAlignment="1">
      <alignment horizontal="left" vertical="top" wrapText="1"/>
    </xf>
    <xf numFmtId="0" fontId="0" fillId="0" borderId="14" xfId="0" applyBorder="1" applyAlignment="1">
      <alignment horizontal="center"/>
    </xf>
    <xf numFmtId="0" fontId="13" fillId="2" borderId="6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44" fontId="26" fillId="3" borderId="6" xfId="2" applyFont="1" applyFill="1" applyBorder="1" applyAlignment="1"/>
    <xf numFmtId="44" fontId="26" fillId="3" borderId="9" xfId="2" applyFont="1" applyFill="1" applyBorder="1" applyAlignment="1"/>
    <xf numFmtId="44" fontId="5" fillId="0" borderId="3" xfId="2" applyFont="1" applyBorder="1" applyAlignment="1">
      <alignment horizontal="right" vertical="top" wrapText="1"/>
    </xf>
    <xf numFmtId="44" fontId="5" fillId="0" borderId="5" xfId="2" applyFont="1" applyBorder="1" applyAlignment="1">
      <alignment horizontal="right" vertical="top" wrapText="1"/>
    </xf>
    <xf numFmtId="0" fontId="13" fillId="2" borderId="9" xfId="0" applyFont="1" applyFill="1" applyBorder="1" applyAlignment="1">
      <alignment horizontal="left" vertical="center" wrapText="1"/>
    </xf>
    <xf numFmtId="37" fontId="10" fillId="0" borderId="0" xfId="1" applyNumberFormat="1" applyFont="1" applyFill="1" applyBorder="1" applyAlignment="1" applyProtection="1">
      <alignment horizontal="center"/>
      <protection locked="0"/>
    </xf>
    <xf numFmtId="37" fontId="10" fillId="0" borderId="0" xfId="1" applyNumberFormat="1" applyFont="1" applyFill="1" applyBorder="1" applyAlignment="1" applyProtection="1">
      <alignment horizontal="center"/>
    </xf>
    <xf numFmtId="37" fontId="11" fillId="3" borderId="1" xfId="1" applyNumberFormat="1" applyFont="1" applyFill="1" applyBorder="1" applyAlignment="1" applyProtection="1">
      <alignment horizontal="center" vertical="center" wrapText="1"/>
    </xf>
    <xf numFmtId="37" fontId="11" fillId="3" borderId="14" xfId="1" applyNumberFormat="1" applyFont="1" applyFill="1" applyBorder="1" applyAlignment="1" applyProtection="1">
      <alignment horizontal="center" vertical="center" wrapText="1"/>
    </xf>
    <xf numFmtId="37" fontId="11" fillId="3" borderId="2" xfId="1" applyNumberFormat="1" applyFont="1" applyFill="1" applyBorder="1" applyAlignment="1" applyProtection="1">
      <alignment horizontal="center" vertical="center" wrapText="1"/>
    </xf>
    <xf numFmtId="37" fontId="11" fillId="3" borderId="7" xfId="1" applyNumberFormat="1" applyFont="1" applyFill="1" applyBorder="1" applyAlignment="1" applyProtection="1">
      <alignment horizontal="center" vertical="center" wrapText="1"/>
    </xf>
    <xf numFmtId="37" fontId="11" fillId="3" borderId="0" xfId="1" applyNumberFormat="1" applyFont="1" applyFill="1" applyBorder="1" applyAlignment="1" applyProtection="1">
      <alignment horizontal="center" vertical="center" wrapText="1"/>
    </xf>
    <xf numFmtId="37" fontId="11" fillId="3" borderId="8" xfId="1" applyNumberFormat="1" applyFont="1" applyFill="1" applyBorder="1" applyAlignment="1" applyProtection="1">
      <alignment horizontal="center" vertical="center" wrapText="1"/>
    </xf>
    <xf numFmtId="37" fontId="11" fillId="3" borderId="10" xfId="1" applyNumberFormat="1" applyFont="1" applyFill="1" applyBorder="1" applyAlignment="1" applyProtection="1">
      <alignment horizontal="center" vertical="center" wrapText="1"/>
    </xf>
    <xf numFmtId="37" fontId="11" fillId="3" borderId="15" xfId="1" applyNumberFormat="1" applyFont="1" applyFill="1" applyBorder="1" applyAlignment="1" applyProtection="1">
      <alignment horizontal="center" vertical="center" wrapText="1"/>
    </xf>
    <xf numFmtId="37" fontId="11" fillId="3" borderId="11" xfId="1" applyNumberFormat="1" applyFont="1" applyFill="1" applyBorder="1" applyAlignment="1" applyProtection="1">
      <alignment horizontal="center" vertical="center" wrapText="1"/>
    </xf>
    <xf numFmtId="37" fontId="11" fillId="3" borderId="3" xfId="1" applyNumberFormat="1" applyFont="1" applyFill="1" applyBorder="1" applyAlignment="1" applyProtection="1">
      <alignment horizontal="center"/>
    </xf>
    <xf numFmtId="37" fontId="11" fillId="3" borderId="4" xfId="1" applyNumberFormat="1" applyFont="1" applyFill="1" applyBorder="1" applyAlignment="1" applyProtection="1">
      <alignment horizontal="center"/>
    </xf>
    <xf numFmtId="37" fontId="11" fillId="3" borderId="5" xfId="1" applyNumberFormat="1" applyFont="1" applyFill="1" applyBorder="1" applyAlignment="1" applyProtection="1">
      <alignment horizontal="center"/>
    </xf>
    <xf numFmtId="37" fontId="11" fillId="3" borderId="6" xfId="1" applyNumberFormat="1" applyFont="1" applyFill="1" applyBorder="1" applyAlignment="1" applyProtection="1">
      <alignment horizontal="center" vertical="center" wrapText="1"/>
    </xf>
    <xf numFmtId="37" fontId="11" fillId="3" borderId="9" xfId="1" applyNumberFormat="1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left" vertical="center" wrapText="1"/>
    </xf>
    <xf numFmtId="42" fontId="18" fillId="0" borderId="0" xfId="0" applyNumberFormat="1" applyFont="1" applyAlignment="1">
      <alignment horizontal="center"/>
    </xf>
    <xf numFmtId="42" fontId="0" fillId="0" borderId="14" xfId="0" applyNumberFormat="1" applyBorder="1" applyAlignment="1">
      <alignment horizontal="center"/>
    </xf>
    <xf numFmtId="37" fontId="3" fillId="3" borderId="1" xfId="1" applyNumberFormat="1" applyFont="1" applyFill="1" applyBorder="1" applyAlignment="1" applyProtection="1">
      <alignment horizontal="center" vertical="center" wrapText="1"/>
    </xf>
    <xf numFmtId="37" fontId="3" fillId="3" borderId="2" xfId="1" applyNumberFormat="1" applyFont="1" applyFill="1" applyBorder="1" applyAlignment="1" applyProtection="1">
      <alignment horizontal="center" vertical="center"/>
    </xf>
    <xf numFmtId="37" fontId="3" fillId="3" borderId="7" xfId="1" applyNumberFormat="1" applyFont="1" applyFill="1" applyBorder="1" applyAlignment="1" applyProtection="1">
      <alignment horizontal="center" vertical="center"/>
    </xf>
    <xf numFmtId="37" fontId="3" fillId="3" borderId="8" xfId="1" applyNumberFormat="1" applyFont="1" applyFill="1" applyBorder="1" applyAlignment="1" applyProtection="1">
      <alignment horizontal="center" vertical="center"/>
    </xf>
    <xf numFmtId="37" fontId="3" fillId="3" borderId="10" xfId="1" applyNumberFormat="1" applyFont="1" applyFill="1" applyBorder="1" applyAlignment="1" applyProtection="1">
      <alignment horizontal="center" vertical="center"/>
    </xf>
    <xf numFmtId="37" fontId="3" fillId="3" borderId="11" xfId="1" applyNumberFormat="1" applyFont="1" applyFill="1" applyBorder="1" applyAlignment="1" applyProtection="1">
      <alignment horizontal="center" vertical="center"/>
    </xf>
    <xf numFmtId="37" fontId="11" fillId="3" borderId="12" xfId="1" applyNumberFormat="1" applyFont="1" applyFill="1" applyBorder="1" applyAlignment="1" applyProtection="1">
      <alignment horizontal="center" vertical="center" wrapText="1"/>
    </xf>
    <xf numFmtId="164" fontId="3" fillId="0" borderId="0" xfId="1" applyNumberFormat="1" applyFont="1" applyFill="1" applyBorder="1" applyAlignment="1" applyProtection="1">
      <alignment horizontal="center" vertical="center"/>
    </xf>
    <xf numFmtId="164" fontId="5" fillId="3" borderId="1" xfId="1" applyNumberFormat="1" applyFont="1" applyFill="1" applyBorder="1" applyAlignment="1" applyProtection="1">
      <alignment horizontal="center" vertical="center"/>
    </xf>
    <xf numFmtId="164" fontId="5" fillId="3" borderId="2" xfId="1" applyNumberFormat="1" applyFont="1" applyFill="1" applyBorder="1" applyAlignment="1" applyProtection="1">
      <alignment horizontal="center" vertical="center"/>
    </xf>
    <xf numFmtId="164" fontId="5" fillId="3" borderId="7" xfId="1" applyNumberFormat="1" applyFont="1" applyFill="1" applyBorder="1" applyAlignment="1" applyProtection="1">
      <alignment horizontal="center" vertical="center"/>
    </xf>
    <xf numFmtId="164" fontId="5" fillId="3" borderId="8" xfId="1" applyNumberFormat="1" applyFont="1" applyFill="1" applyBorder="1" applyAlignment="1" applyProtection="1">
      <alignment horizontal="center" vertical="center"/>
    </xf>
    <xf numFmtId="164" fontId="5" fillId="3" borderId="10" xfId="1" applyNumberFormat="1" applyFont="1" applyFill="1" applyBorder="1" applyAlignment="1" applyProtection="1">
      <alignment horizontal="center" vertical="center"/>
    </xf>
    <xf numFmtId="164" fontId="5" fillId="3" borderId="11" xfId="1" applyNumberFormat="1" applyFont="1" applyFill="1" applyBorder="1" applyAlignment="1" applyProtection="1">
      <alignment horizontal="center" vertical="center"/>
    </xf>
    <xf numFmtId="164" fontId="5" fillId="3" borderId="3" xfId="1" applyNumberFormat="1" applyFont="1" applyFill="1" applyBorder="1" applyAlignment="1" applyProtection="1">
      <alignment horizontal="center" vertical="center"/>
    </xf>
    <xf numFmtId="164" fontId="5" fillId="3" borderId="4" xfId="1" applyNumberFormat="1" applyFont="1" applyFill="1" applyBorder="1" applyAlignment="1" applyProtection="1">
      <alignment horizontal="center" vertical="center"/>
    </xf>
    <xf numFmtId="164" fontId="5" fillId="3" borderId="5" xfId="1" applyNumberFormat="1" applyFont="1" applyFill="1" applyBorder="1" applyAlignment="1" applyProtection="1">
      <alignment horizontal="center" vertical="center"/>
    </xf>
    <xf numFmtId="164" fontId="5" fillId="3" borderId="6" xfId="1" applyNumberFormat="1" applyFont="1" applyFill="1" applyBorder="1" applyAlignment="1" applyProtection="1">
      <alignment horizontal="center" vertical="center"/>
    </xf>
    <xf numFmtId="164" fontId="5" fillId="3" borderId="9" xfId="1" applyNumberFormat="1" applyFont="1" applyFill="1" applyBorder="1" applyAlignment="1" applyProtection="1">
      <alignment horizontal="center" vertical="center"/>
    </xf>
    <xf numFmtId="3" fontId="4" fillId="2" borderId="14" xfId="0" applyNumberFormat="1" applyFont="1" applyFill="1" applyBorder="1" applyAlignment="1" applyProtection="1">
      <alignment horizontal="center" vertical="center" wrapText="1"/>
    </xf>
    <xf numFmtId="3" fontId="4" fillId="2" borderId="0" xfId="0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 indent="1"/>
    </xf>
    <xf numFmtId="0" fontId="6" fillId="2" borderId="8" xfId="0" applyFont="1" applyFill="1" applyBorder="1" applyAlignment="1">
      <alignment horizontal="left" vertical="center" wrapText="1" indent="1"/>
    </xf>
    <xf numFmtId="0" fontId="2" fillId="3" borderId="3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42" fontId="31" fillId="0" borderId="0" xfId="0" applyNumberFormat="1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0" fontId="31" fillId="3" borderId="7" xfId="0" applyFont="1" applyFill="1" applyBorder="1" applyAlignment="1">
      <alignment horizontal="center" vertical="center" wrapText="1"/>
    </xf>
    <xf numFmtId="0" fontId="31" fillId="3" borderId="8" xfId="0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horizontal="center" vertical="center" wrapText="1"/>
    </xf>
    <xf numFmtId="0" fontId="31" fillId="3" borderId="11" xfId="0" applyFont="1" applyFill="1" applyBorder="1" applyAlignment="1">
      <alignment horizontal="center" vertical="center" wrapText="1"/>
    </xf>
    <xf numFmtId="42" fontId="31" fillId="3" borderId="3" xfId="0" applyNumberFormat="1" applyFont="1" applyFill="1" applyBorder="1" applyAlignment="1">
      <alignment horizontal="center"/>
    </xf>
    <xf numFmtId="42" fontId="31" fillId="3" borderId="4" xfId="0" applyNumberFormat="1" applyFont="1" applyFill="1" applyBorder="1" applyAlignment="1">
      <alignment horizontal="center"/>
    </xf>
    <xf numFmtId="42" fontId="31" fillId="3" borderId="5" xfId="0" applyNumberFormat="1" applyFont="1" applyFill="1" applyBorder="1" applyAlignment="1">
      <alignment horizontal="center"/>
    </xf>
    <xf numFmtId="42" fontId="32" fillId="3" borderId="6" xfId="0" applyNumberFormat="1" applyFont="1" applyFill="1" applyBorder="1" applyAlignment="1">
      <alignment horizontal="center" vertical="center" wrapText="1"/>
    </xf>
    <xf numFmtId="42" fontId="32" fillId="3" borderId="9" xfId="0" applyNumberFormat="1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top"/>
    </xf>
    <xf numFmtId="42" fontId="7" fillId="0" borderId="0" xfId="0" applyNumberFormat="1" applyFont="1" applyAlignment="1">
      <alignment horizontal="center" vertical="center"/>
    </xf>
    <xf numFmtId="0" fontId="16" fillId="4" borderId="12" xfId="0" applyFont="1" applyFill="1" applyBorder="1" applyAlignment="1">
      <alignment horizontal="left" vertical="top" wrapText="1"/>
    </xf>
    <xf numFmtId="0" fontId="15" fillId="2" borderId="3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left" vertical="top" wrapText="1"/>
    </xf>
    <xf numFmtId="164" fontId="10" fillId="0" borderId="0" xfId="1" applyNumberFormat="1" applyFont="1" applyFill="1" applyBorder="1" applyAlignment="1" applyProtection="1">
      <alignment horizontal="center" vertical="center"/>
    </xf>
    <xf numFmtId="164" fontId="11" fillId="3" borderId="1" xfId="1" applyNumberFormat="1" applyFont="1" applyFill="1" applyBorder="1" applyAlignment="1" applyProtection="1">
      <alignment horizontal="center" vertical="center"/>
    </xf>
    <xf numFmtId="164" fontId="11" fillId="3" borderId="2" xfId="1" applyNumberFormat="1" applyFont="1" applyFill="1" applyBorder="1" applyAlignment="1" applyProtection="1">
      <alignment horizontal="center" vertical="center"/>
    </xf>
    <xf numFmtId="164" fontId="11" fillId="3" borderId="7" xfId="1" applyNumberFormat="1" applyFont="1" applyFill="1" applyBorder="1" applyAlignment="1" applyProtection="1">
      <alignment horizontal="center" vertical="center"/>
    </xf>
    <xf numFmtId="164" fontId="11" fillId="3" borderId="8" xfId="1" applyNumberFormat="1" applyFont="1" applyFill="1" applyBorder="1" applyAlignment="1" applyProtection="1">
      <alignment horizontal="center" vertical="center"/>
    </xf>
    <xf numFmtId="164" fontId="11" fillId="3" borderId="10" xfId="1" applyNumberFormat="1" applyFont="1" applyFill="1" applyBorder="1" applyAlignment="1" applyProtection="1">
      <alignment horizontal="center" vertical="center"/>
    </xf>
    <xf numFmtId="164" fontId="11" fillId="3" borderId="11" xfId="1" applyNumberFormat="1" applyFont="1" applyFill="1" applyBorder="1" applyAlignment="1" applyProtection="1">
      <alignment horizontal="center" vertical="center"/>
    </xf>
    <xf numFmtId="164" fontId="11" fillId="3" borderId="3" xfId="1" applyNumberFormat="1" applyFont="1" applyFill="1" applyBorder="1" applyAlignment="1" applyProtection="1">
      <alignment horizontal="center" vertical="center"/>
    </xf>
    <xf numFmtId="164" fontId="11" fillId="3" borderId="4" xfId="1" applyNumberFormat="1" applyFont="1" applyFill="1" applyBorder="1" applyAlignment="1" applyProtection="1">
      <alignment horizontal="center" vertical="center"/>
    </xf>
    <xf numFmtId="164" fontId="11" fillId="3" borderId="5" xfId="1" applyNumberFormat="1" applyFont="1" applyFill="1" applyBorder="1" applyAlignment="1" applyProtection="1">
      <alignment horizontal="center" vertical="center"/>
    </xf>
    <xf numFmtId="164" fontId="11" fillId="3" borderId="6" xfId="1" applyNumberFormat="1" applyFont="1" applyFill="1" applyBorder="1" applyAlignment="1" applyProtection="1">
      <alignment horizontal="center" vertical="center"/>
    </xf>
    <xf numFmtId="164" fontId="11" fillId="3" borderId="9" xfId="1" applyNumberFormat="1" applyFont="1" applyFill="1" applyBorder="1" applyAlignment="1" applyProtection="1">
      <alignment horizontal="center" vertical="center"/>
    </xf>
    <xf numFmtId="3" fontId="35" fillId="0" borderId="0" xfId="0" applyNumberFormat="1" applyFont="1"/>
  </cellXfs>
  <cellStyles count="9">
    <cellStyle name="=C:\WINNT\SYSTEM32\COMMAND.COM" xfId="3"/>
    <cellStyle name="Hipervínculo" xfId="8" builtinId="8"/>
    <cellStyle name="Millares" xfId="1" builtinId="3"/>
    <cellStyle name="Millares 2" xfId="4"/>
    <cellStyle name="Moneda" xfId="2" builtinId="4"/>
    <cellStyle name="Normal" xfId="0" builtinId="0"/>
    <cellStyle name="Normal 2" xfId="5"/>
    <cellStyle name="Normal 9" xfId="6"/>
    <cellStyle name="Porcentual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52916</xdr:colOff>
      <xdr:row>65518</xdr:row>
      <xdr:rowOff>105833</xdr:rowOff>
    </xdr:from>
    <xdr:to>
      <xdr:col>3</xdr:col>
      <xdr:colOff>592667</xdr:colOff>
      <xdr:row>65523</xdr:row>
      <xdr:rowOff>142875</xdr:rowOff>
    </xdr:to>
    <xdr:sp macro="" textlink="">
      <xdr:nvSpPr>
        <xdr:cNvPr id="2" name="1 Rectángulo"/>
        <xdr:cNvSpPr/>
      </xdr:nvSpPr>
      <xdr:spPr>
        <a:xfrm>
          <a:off x="1167341" y="12481456283"/>
          <a:ext cx="1130301" cy="123719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26</xdr:row>
      <xdr:rowOff>133350</xdr:rowOff>
    </xdr:from>
    <xdr:to>
      <xdr:col>3</xdr:col>
      <xdr:colOff>906992</xdr:colOff>
      <xdr:row>31</xdr:row>
      <xdr:rowOff>0</xdr:rowOff>
    </xdr:to>
    <xdr:sp macro="" textlink="">
      <xdr:nvSpPr>
        <xdr:cNvPr id="2" name="1 Rectángulo"/>
        <xdr:cNvSpPr/>
      </xdr:nvSpPr>
      <xdr:spPr>
        <a:xfrm>
          <a:off x="1343025" y="5762625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85</xdr:row>
      <xdr:rowOff>215900</xdr:rowOff>
    </xdr:from>
    <xdr:to>
      <xdr:col>1</xdr:col>
      <xdr:colOff>1025525</xdr:colOff>
      <xdr:row>88</xdr:row>
      <xdr:rowOff>114301</xdr:rowOff>
    </xdr:to>
    <xdr:sp macro="" textlink="">
      <xdr:nvSpPr>
        <xdr:cNvPr id="2" name="1 Rectángulo"/>
        <xdr:cNvSpPr/>
      </xdr:nvSpPr>
      <xdr:spPr>
        <a:xfrm>
          <a:off x="90487" y="17427575"/>
          <a:ext cx="1058863" cy="82232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D9"/>
  <sheetViews>
    <sheetView workbookViewId="0">
      <selection activeCell="B15" sqref="B15"/>
    </sheetView>
  </sheetViews>
  <sheetFormatPr baseColWidth="10" defaultRowHeight="15"/>
  <cols>
    <col min="1" max="1" width="8.42578125" customWidth="1"/>
    <col min="2" max="2" width="42.42578125" customWidth="1"/>
    <col min="3" max="3" width="18.28515625" customWidth="1"/>
  </cols>
  <sheetData>
    <row r="2" spans="1:4" ht="15.75" customHeight="1" thickBot="1">
      <c r="A2" s="185" t="s">
        <v>180</v>
      </c>
      <c r="B2" s="185"/>
      <c r="C2" s="185"/>
    </row>
    <row r="3" spans="1:4" ht="20.25" thickTop="1" thickBot="1">
      <c r="A3" s="171" t="s">
        <v>181</v>
      </c>
      <c r="B3" s="172" t="s">
        <v>180</v>
      </c>
      <c r="C3" s="173" t="s">
        <v>182</v>
      </c>
    </row>
    <row r="4" spans="1:4" ht="16.5" thickTop="1" thickBot="1">
      <c r="A4" s="177" t="s">
        <v>183</v>
      </c>
      <c r="B4" s="181" t="s">
        <v>188</v>
      </c>
      <c r="C4" s="174" t="s">
        <v>189</v>
      </c>
      <c r="D4" s="169"/>
    </row>
    <row r="5" spans="1:4" ht="31.5" thickTop="1" thickBot="1">
      <c r="A5" s="178" t="s">
        <v>184</v>
      </c>
      <c r="B5" s="182" t="s">
        <v>190</v>
      </c>
      <c r="C5" s="174" t="s">
        <v>189</v>
      </c>
    </row>
    <row r="6" spans="1:4" ht="46.5" thickTop="1" thickBot="1">
      <c r="A6" s="179" t="s">
        <v>185</v>
      </c>
      <c r="B6" s="183" t="s">
        <v>191</v>
      </c>
      <c r="C6" s="174" t="s">
        <v>189</v>
      </c>
      <c r="D6" s="169"/>
    </row>
    <row r="7" spans="1:4" ht="31.5" thickTop="1" thickBot="1">
      <c r="A7" s="177" t="s">
        <v>186</v>
      </c>
      <c r="B7" s="184" t="s">
        <v>192</v>
      </c>
      <c r="C7" s="175" t="s">
        <v>189</v>
      </c>
      <c r="D7" s="169"/>
    </row>
    <row r="8" spans="1:4" ht="31.5" thickTop="1" thickBot="1">
      <c r="A8" s="177" t="s">
        <v>187</v>
      </c>
      <c r="B8" s="182" t="s">
        <v>193</v>
      </c>
      <c r="C8" s="176" t="s">
        <v>189</v>
      </c>
      <c r="D8" s="169"/>
    </row>
    <row r="9" spans="1:4" ht="15.75" thickTop="1">
      <c r="C9" s="170"/>
    </row>
  </sheetData>
  <mergeCells count="1">
    <mergeCell ref="A2:C2"/>
  </mergeCells>
  <hyperlinks>
    <hyperlink ref="B4" location="n°1!A1" display="Estado analitico de ingresos, del que se derivara la presentacion economica por fuente de financiamiento y concepto, incluyendo los ingresosexcedentes generados."/>
    <hyperlink ref="B5" location="n°2!A1" display="Estado analitico del ejercicio del presupuesto de egresos por clasificacion administrativa."/>
    <hyperlink ref="B6" location="n°3!A1" display="Estado analitico del ejercicio del presupuesto de egresos por clasificacion economica(por tipo de gasto)"/>
    <hyperlink ref="B7" location="'n4'!A1" display="Estado analitico del ejercicio del presupuesto de egresos por objeto del gasto."/>
    <hyperlink ref="B8" location="'n° 5'!A1" display="Estado analitico del ejercicio presupuesto de egresos por clasificacion funcional.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WVS65526"/>
  <sheetViews>
    <sheetView workbookViewId="0">
      <selection activeCell="F5" sqref="F5"/>
    </sheetView>
  </sheetViews>
  <sheetFormatPr baseColWidth="10" defaultColWidth="0" defaultRowHeight="15" customHeight="1" zeroHeight="1"/>
  <cols>
    <col min="1" max="1" width="2.7109375" customWidth="1"/>
    <col min="2" max="2" width="14" customWidth="1"/>
    <col min="3" max="3" width="8.85546875" customWidth="1"/>
    <col min="4" max="4" width="36" customWidth="1"/>
    <col min="5" max="10" width="21" customWidth="1"/>
    <col min="11" max="11" width="1" customWidth="1"/>
    <col min="257" max="259" width="11.42578125" hidden="1" customWidth="1"/>
    <col min="260" max="260" width="36" hidden="1" customWidth="1"/>
    <col min="261" max="266" width="21" hidden="1" customWidth="1"/>
    <col min="267" max="267" width="11.42578125" hidden="1" customWidth="1"/>
    <col min="513" max="515" width="11.42578125" hidden="1" customWidth="1"/>
    <col min="516" max="516" width="36" hidden="1" customWidth="1"/>
    <col min="517" max="522" width="21" hidden="1" customWidth="1"/>
    <col min="523" max="523" width="11.42578125" hidden="1" customWidth="1"/>
    <col min="769" max="771" width="11.42578125" hidden="1" customWidth="1"/>
    <col min="772" max="772" width="36" hidden="1" customWidth="1"/>
    <col min="773" max="778" width="21" hidden="1" customWidth="1"/>
    <col min="779" max="779" width="11.42578125" hidden="1" customWidth="1"/>
    <col min="1025" max="1027" width="11.42578125" hidden="1" customWidth="1"/>
    <col min="1028" max="1028" width="36" hidden="1" customWidth="1"/>
    <col min="1029" max="1034" width="21" hidden="1" customWidth="1"/>
    <col min="1035" max="1035" width="11.42578125" hidden="1" customWidth="1"/>
    <col min="1281" max="1283" width="11.42578125" hidden="1" customWidth="1"/>
    <col min="1284" max="1284" width="36" hidden="1" customWidth="1"/>
    <col min="1285" max="1290" width="21" hidden="1" customWidth="1"/>
    <col min="1291" max="1291" width="11.42578125" hidden="1" customWidth="1"/>
    <col min="1537" max="1539" width="11.42578125" hidden="1" customWidth="1"/>
    <col min="1540" max="1540" width="36" hidden="1" customWidth="1"/>
    <col min="1541" max="1546" width="21" hidden="1" customWidth="1"/>
    <col min="1547" max="1547" width="11.42578125" hidden="1" customWidth="1"/>
    <col min="1793" max="1795" width="11.42578125" hidden="1" customWidth="1"/>
    <col min="1796" max="1796" width="36" hidden="1" customWidth="1"/>
    <col min="1797" max="1802" width="21" hidden="1" customWidth="1"/>
    <col min="1803" max="1803" width="11.42578125" hidden="1" customWidth="1"/>
    <col min="2049" max="2051" width="11.42578125" hidden="1" customWidth="1"/>
    <col min="2052" max="2052" width="36" hidden="1" customWidth="1"/>
    <col min="2053" max="2058" width="21" hidden="1" customWidth="1"/>
    <col min="2059" max="2059" width="11.42578125" hidden="1" customWidth="1"/>
    <col min="2305" max="2307" width="11.42578125" hidden="1" customWidth="1"/>
    <col min="2308" max="2308" width="36" hidden="1" customWidth="1"/>
    <col min="2309" max="2314" width="21" hidden="1" customWidth="1"/>
    <col min="2315" max="2315" width="11.42578125" hidden="1" customWidth="1"/>
    <col min="2561" max="2563" width="11.42578125" hidden="1" customWidth="1"/>
    <col min="2564" max="2564" width="36" hidden="1" customWidth="1"/>
    <col min="2565" max="2570" width="21" hidden="1" customWidth="1"/>
    <col min="2571" max="2571" width="11.42578125" hidden="1" customWidth="1"/>
    <col min="2817" max="2819" width="11.42578125" hidden="1" customWidth="1"/>
    <col min="2820" max="2820" width="36" hidden="1" customWidth="1"/>
    <col min="2821" max="2826" width="21" hidden="1" customWidth="1"/>
    <col min="2827" max="2827" width="11.42578125" hidden="1" customWidth="1"/>
    <col min="3073" max="3075" width="11.42578125" hidden="1" customWidth="1"/>
    <col min="3076" max="3076" width="36" hidden="1" customWidth="1"/>
    <col min="3077" max="3082" width="21" hidden="1" customWidth="1"/>
    <col min="3083" max="3083" width="11.42578125" hidden="1" customWidth="1"/>
    <col min="3329" max="3331" width="11.42578125" hidden="1" customWidth="1"/>
    <col min="3332" max="3332" width="36" hidden="1" customWidth="1"/>
    <col min="3333" max="3338" width="21" hidden="1" customWidth="1"/>
    <col min="3339" max="3339" width="11.42578125" hidden="1" customWidth="1"/>
    <col min="3585" max="3587" width="11.42578125" hidden="1" customWidth="1"/>
    <col min="3588" max="3588" width="36" hidden="1" customWidth="1"/>
    <col min="3589" max="3594" width="21" hidden="1" customWidth="1"/>
    <col min="3595" max="3595" width="11.42578125" hidden="1" customWidth="1"/>
    <col min="3841" max="3843" width="11.42578125" hidden="1" customWidth="1"/>
    <col min="3844" max="3844" width="36" hidden="1" customWidth="1"/>
    <col min="3845" max="3850" width="21" hidden="1" customWidth="1"/>
    <col min="3851" max="3851" width="11.42578125" hidden="1" customWidth="1"/>
    <col min="4097" max="4099" width="11.42578125" hidden="1" customWidth="1"/>
    <col min="4100" max="4100" width="36" hidden="1" customWidth="1"/>
    <col min="4101" max="4106" width="21" hidden="1" customWidth="1"/>
    <col min="4107" max="4107" width="11.42578125" hidden="1" customWidth="1"/>
    <col min="4353" max="4355" width="11.42578125" hidden="1" customWidth="1"/>
    <col min="4356" max="4356" width="36" hidden="1" customWidth="1"/>
    <col min="4357" max="4362" width="21" hidden="1" customWidth="1"/>
    <col min="4363" max="4363" width="11.42578125" hidden="1" customWidth="1"/>
    <col min="4609" max="4611" width="11.42578125" hidden="1" customWidth="1"/>
    <col min="4612" max="4612" width="36" hidden="1" customWidth="1"/>
    <col min="4613" max="4618" width="21" hidden="1" customWidth="1"/>
    <col min="4619" max="4619" width="11.42578125" hidden="1" customWidth="1"/>
    <col min="4865" max="4867" width="11.42578125" hidden="1" customWidth="1"/>
    <col min="4868" max="4868" width="36" hidden="1" customWidth="1"/>
    <col min="4869" max="4874" width="21" hidden="1" customWidth="1"/>
    <col min="4875" max="4875" width="11.42578125" hidden="1" customWidth="1"/>
    <col min="5121" max="5123" width="11.42578125" hidden="1" customWidth="1"/>
    <col min="5124" max="5124" width="36" hidden="1" customWidth="1"/>
    <col min="5125" max="5130" width="21" hidden="1" customWidth="1"/>
    <col min="5131" max="5131" width="11.42578125" hidden="1" customWidth="1"/>
    <col min="5377" max="5379" width="11.42578125" hidden="1" customWidth="1"/>
    <col min="5380" max="5380" width="36" hidden="1" customWidth="1"/>
    <col min="5381" max="5386" width="21" hidden="1" customWidth="1"/>
    <col min="5387" max="5387" width="11.42578125" hidden="1" customWidth="1"/>
    <col min="5633" max="5635" width="11.42578125" hidden="1" customWidth="1"/>
    <col min="5636" max="5636" width="36" hidden="1" customWidth="1"/>
    <col min="5637" max="5642" width="21" hidden="1" customWidth="1"/>
    <col min="5643" max="5643" width="11.42578125" hidden="1" customWidth="1"/>
    <col min="5889" max="5891" width="11.42578125" hidden="1" customWidth="1"/>
    <col min="5892" max="5892" width="36" hidden="1" customWidth="1"/>
    <col min="5893" max="5898" width="21" hidden="1" customWidth="1"/>
    <col min="5899" max="5899" width="11.42578125" hidden="1" customWidth="1"/>
    <col min="6145" max="6147" width="11.42578125" hidden="1" customWidth="1"/>
    <col min="6148" max="6148" width="36" hidden="1" customWidth="1"/>
    <col min="6149" max="6154" width="21" hidden="1" customWidth="1"/>
    <col min="6155" max="6155" width="11.42578125" hidden="1" customWidth="1"/>
    <col min="6401" max="6403" width="11.42578125" hidden="1" customWidth="1"/>
    <col min="6404" max="6404" width="36" hidden="1" customWidth="1"/>
    <col min="6405" max="6410" width="21" hidden="1" customWidth="1"/>
    <col min="6411" max="6411" width="11.42578125" hidden="1" customWidth="1"/>
    <col min="6657" max="6659" width="11.42578125" hidden="1" customWidth="1"/>
    <col min="6660" max="6660" width="36" hidden="1" customWidth="1"/>
    <col min="6661" max="6666" width="21" hidden="1" customWidth="1"/>
    <col min="6667" max="6667" width="11.42578125" hidden="1" customWidth="1"/>
    <col min="6913" max="6915" width="11.42578125" hidden="1" customWidth="1"/>
    <col min="6916" max="6916" width="36" hidden="1" customWidth="1"/>
    <col min="6917" max="6922" width="21" hidden="1" customWidth="1"/>
    <col min="6923" max="6923" width="11.42578125" hidden="1" customWidth="1"/>
    <col min="7169" max="7171" width="11.42578125" hidden="1" customWidth="1"/>
    <col min="7172" max="7172" width="36" hidden="1" customWidth="1"/>
    <col min="7173" max="7178" width="21" hidden="1" customWidth="1"/>
    <col min="7179" max="7179" width="11.42578125" hidden="1" customWidth="1"/>
    <col min="7425" max="7427" width="11.42578125" hidden="1" customWidth="1"/>
    <col min="7428" max="7428" width="36" hidden="1" customWidth="1"/>
    <col min="7429" max="7434" width="21" hidden="1" customWidth="1"/>
    <col min="7435" max="7435" width="11.42578125" hidden="1" customWidth="1"/>
    <col min="7681" max="7683" width="11.42578125" hidden="1" customWidth="1"/>
    <col min="7684" max="7684" width="36" hidden="1" customWidth="1"/>
    <col min="7685" max="7690" width="21" hidden="1" customWidth="1"/>
    <col min="7691" max="7691" width="11.42578125" hidden="1" customWidth="1"/>
    <col min="7937" max="7939" width="11.42578125" hidden="1" customWidth="1"/>
    <col min="7940" max="7940" width="36" hidden="1" customWidth="1"/>
    <col min="7941" max="7946" width="21" hidden="1" customWidth="1"/>
    <col min="7947" max="7947" width="11.42578125" hidden="1" customWidth="1"/>
    <col min="8193" max="8195" width="11.42578125" hidden="1" customWidth="1"/>
    <col min="8196" max="8196" width="36" hidden="1" customWidth="1"/>
    <col min="8197" max="8202" width="21" hidden="1" customWidth="1"/>
    <col min="8203" max="8203" width="11.42578125" hidden="1" customWidth="1"/>
    <col min="8449" max="8451" width="11.42578125" hidden="1" customWidth="1"/>
    <col min="8452" max="8452" width="36" hidden="1" customWidth="1"/>
    <col min="8453" max="8458" width="21" hidden="1" customWidth="1"/>
    <col min="8459" max="8459" width="11.42578125" hidden="1" customWidth="1"/>
    <col min="8705" max="8707" width="11.42578125" hidden="1" customWidth="1"/>
    <col min="8708" max="8708" width="36" hidden="1" customWidth="1"/>
    <col min="8709" max="8714" width="21" hidden="1" customWidth="1"/>
    <col min="8715" max="8715" width="11.42578125" hidden="1" customWidth="1"/>
    <col min="8961" max="8963" width="11.42578125" hidden="1" customWidth="1"/>
    <col min="8964" max="8964" width="36" hidden="1" customWidth="1"/>
    <col min="8965" max="8970" width="21" hidden="1" customWidth="1"/>
    <col min="8971" max="8971" width="11.42578125" hidden="1" customWidth="1"/>
    <col min="9217" max="9219" width="11.42578125" hidden="1" customWidth="1"/>
    <col min="9220" max="9220" width="36" hidden="1" customWidth="1"/>
    <col min="9221" max="9226" width="21" hidden="1" customWidth="1"/>
    <col min="9227" max="9227" width="11.42578125" hidden="1" customWidth="1"/>
    <col min="9473" max="9475" width="11.42578125" hidden="1" customWidth="1"/>
    <col min="9476" max="9476" width="36" hidden="1" customWidth="1"/>
    <col min="9477" max="9482" width="21" hidden="1" customWidth="1"/>
    <col min="9483" max="9483" width="11.42578125" hidden="1" customWidth="1"/>
    <col min="9729" max="9731" width="11.42578125" hidden="1" customWidth="1"/>
    <col min="9732" max="9732" width="36" hidden="1" customWidth="1"/>
    <col min="9733" max="9738" width="21" hidden="1" customWidth="1"/>
    <col min="9739" max="9739" width="11.42578125" hidden="1" customWidth="1"/>
    <col min="9985" max="9987" width="11.42578125" hidden="1" customWidth="1"/>
    <col min="9988" max="9988" width="36" hidden="1" customWidth="1"/>
    <col min="9989" max="9994" width="21" hidden="1" customWidth="1"/>
    <col min="9995" max="9995" width="11.42578125" hidden="1" customWidth="1"/>
    <col min="10241" max="10243" width="11.42578125" hidden="1" customWidth="1"/>
    <col min="10244" max="10244" width="36" hidden="1" customWidth="1"/>
    <col min="10245" max="10250" width="21" hidden="1" customWidth="1"/>
    <col min="10251" max="10251" width="11.42578125" hidden="1" customWidth="1"/>
    <col min="10497" max="10499" width="11.42578125" hidden="1" customWidth="1"/>
    <col min="10500" max="10500" width="36" hidden="1" customWidth="1"/>
    <col min="10501" max="10506" width="21" hidden="1" customWidth="1"/>
    <col min="10507" max="10507" width="11.42578125" hidden="1" customWidth="1"/>
    <col min="10753" max="10755" width="11.42578125" hidden="1" customWidth="1"/>
    <col min="10756" max="10756" width="36" hidden="1" customWidth="1"/>
    <col min="10757" max="10762" width="21" hidden="1" customWidth="1"/>
    <col min="10763" max="10763" width="11.42578125" hidden="1" customWidth="1"/>
    <col min="11009" max="11011" width="11.42578125" hidden="1" customWidth="1"/>
    <col min="11012" max="11012" width="36" hidden="1" customWidth="1"/>
    <col min="11013" max="11018" width="21" hidden="1" customWidth="1"/>
    <col min="11019" max="11019" width="11.42578125" hidden="1" customWidth="1"/>
    <col min="11265" max="11267" width="11.42578125" hidden="1" customWidth="1"/>
    <col min="11268" max="11268" width="36" hidden="1" customWidth="1"/>
    <col min="11269" max="11274" width="21" hidden="1" customWidth="1"/>
    <col min="11275" max="11275" width="11.42578125" hidden="1" customWidth="1"/>
    <col min="11521" max="11523" width="11.42578125" hidden="1" customWidth="1"/>
    <col min="11524" max="11524" width="36" hidden="1" customWidth="1"/>
    <col min="11525" max="11530" width="21" hidden="1" customWidth="1"/>
    <col min="11531" max="11531" width="11.42578125" hidden="1" customWidth="1"/>
    <col min="11777" max="11779" width="11.42578125" hidden="1" customWidth="1"/>
    <col min="11780" max="11780" width="36" hidden="1" customWidth="1"/>
    <col min="11781" max="11786" width="21" hidden="1" customWidth="1"/>
    <col min="11787" max="11787" width="11.42578125" hidden="1" customWidth="1"/>
    <col min="12033" max="12035" width="11.42578125" hidden="1" customWidth="1"/>
    <col min="12036" max="12036" width="36" hidden="1" customWidth="1"/>
    <col min="12037" max="12042" width="21" hidden="1" customWidth="1"/>
    <col min="12043" max="12043" width="11.42578125" hidden="1" customWidth="1"/>
    <col min="12289" max="12291" width="11.42578125" hidden="1" customWidth="1"/>
    <col min="12292" max="12292" width="36" hidden="1" customWidth="1"/>
    <col min="12293" max="12298" width="21" hidden="1" customWidth="1"/>
    <col min="12299" max="12299" width="11.42578125" hidden="1" customWidth="1"/>
    <col min="12545" max="12547" width="11.42578125" hidden="1" customWidth="1"/>
    <col min="12548" max="12548" width="36" hidden="1" customWidth="1"/>
    <col min="12549" max="12554" width="21" hidden="1" customWidth="1"/>
    <col min="12555" max="12555" width="11.42578125" hidden="1" customWidth="1"/>
    <col min="12801" max="12803" width="11.42578125" hidden="1" customWidth="1"/>
    <col min="12804" max="12804" width="36" hidden="1" customWidth="1"/>
    <col min="12805" max="12810" width="21" hidden="1" customWidth="1"/>
    <col min="12811" max="12811" width="11.42578125" hidden="1" customWidth="1"/>
    <col min="13057" max="13059" width="11.42578125" hidden="1" customWidth="1"/>
    <col min="13060" max="13060" width="36" hidden="1" customWidth="1"/>
    <col min="13061" max="13066" width="21" hidden="1" customWidth="1"/>
    <col min="13067" max="13067" width="11.42578125" hidden="1" customWidth="1"/>
    <col min="13313" max="13315" width="11.42578125" hidden="1" customWidth="1"/>
    <col min="13316" max="13316" width="36" hidden="1" customWidth="1"/>
    <col min="13317" max="13322" width="21" hidden="1" customWidth="1"/>
    <col min="13323" max="13323" width="11.42578125" hidden="1" customWidth="1"/>
    <col min="13569" max="13571" width="11.42578125" hidden="1" customWidth="1"/>
    <col min="13572" max="13572" width="36" hidden="1" customWidth="1"/>
    <col min="13573" max="13578" width="21" hidden="1" customWidth="1"/>
    <col min="13579" max="13579" width="11.42578125" hidden="1" customWidth="1"/>
    <col min="13825" max="13827" width="11.42578125" hidden="1" customWidth="1"/>
    <col min="13828" max="13828" width="36" hidden="1" customWidth="1"/>
    <col min="13829" max="13834" width="21" hidden="1" customWidth="1"/>
    <col min="13835" max="13835" width="11.42578125" hidden="1" customWidth="1"/>
    <col min="14081" max="14083" width="11.42578125" hidden="1" customWidth="1"/>
    <col min="14084" max="14084" width="36" hidden="1" customWidth="1"/>
    <col min="14085" max="14090" width="21" hidden="1" customWidth="1"/>
    <col min="14091" max="14091" width="11.42578125" hidden="1" customWidth="1"/>
    <col min="14337" max="14339" width="11.42578125" hidden="1" customWidth="1"/>
    <col min="14340" max="14340" width="36" hidden="1" customWidth="1"/>
    <col min="14341" max="14346" width="21" hidden="1" customWidth="1"/>
    <col min="14347" max="14347" width="11.42578125" hidden="1" customWidth="1"/>
    <col min="14593" max="14595" width="11.42578125" hidden="1" customWidth="1"/>
    <col min="14596" max="14596" width="36" hidden="1" customWidth="1"/>
    <col min="14597" max="14602" width="21" hidden="1" customWidth="1"/>
    <col min="14603" max="14603" width="11.42578125" hidden="1" customWidth="1"/>
    <col min="14849" max="14851" width="11.42578125" hidden="1" customWidth="1"/>
    <col min="14852" max="14852" width="36" hidden="1" customWidth="1"/>
    <col min="14853" max="14858" width="21" hidden="1" customWidth="1"/>
    <col min="14859" max="14859" width="11.42578125" hidden="1" customWidth="1"/>
    <col min="15105" max="15107" width="11.42578125" hidden="1" customWidth="1"/>
    <col min="15108" max="15108" width="36" hidden="1" customWidth="1"/>
    <col min="15109" max="15114" width="21" hidden="1" customWidth="1"/>
    <col min="15115" max="15115" width="11.42578125" hidden="1" customWidth="1"/>
    <col min="15361" max="15363" width="11.42578125" hidden="1" customWidth="1"/>
    <col min="15364" max="15364" width="36" hidden="1" customWidth="1"/>
    <col min="15365" max="15370" width="21" hidden="1" customWidth="1"/>
    <col min="15371" max="15371" width="11.42578125" hidden="1" customWidth="1"/>
    <col min="15617" max="15619" width="11.42578125" hidden="1" customWidth="1"/>
    <col min="15620" max="15620" width="36" hidden="1" customWidth="1"/>
    <col min="15621" max="15626" width="21" hidden="1" customWidth="1"/>
    <col min="15627" max="15627" width="11.42578125" hidden="1" customWidth="1"/>
    <col min="15873" max="15875" width="11.42578125" hidden="1" customWidth="1"/>
    <col min="15876" max="15876" width="36" hidden="1" customWidth="1"/>
    <col min="15877" max="15882" width="21" hidden="1" customWidth="1"/>
    <col min="15883" max="15883" width="11.42578125" hidden="1" customWidth="1"/>
    <col min="16129" max="16131" width="11.42578125" hidden="1" customWidth="1"/>
    <col min="16132" max="16132" width="36" hidden="1" customWidth="1"/>
    <col min="16133" max="16138" width="21" hidden="1" customWidth="1"/>
    <col min="16139" max="16139" width="11.42578125" hidden="1" customWidth="1"/>
  </cols>
  <sheetData>
    <row r="1" spans="2:10"/>
    <row r="2" spans="2:10" ht="15.75">
      <c r="B2" s="195" t="s">
        <v>38</v>
      </c>
      <c r="C2" s="195"/>
      <c r="D2" s="195"/>
      <c r="E2" s="195"/>
      <c r="F2" s="195"/>
      <c r="G2" s="195"/>
      <c r="H2" s="195"/>
      <c r="I2" s="195"/>
      <c r="J2" s="195"/>
    </row>
    <row r="3" spans="2:10" ht="15.75">
      <c r="B3" s="196" t="s">
        <v>39</v>
      </c>
      <c r="C3" s="196"/>
      <c r="D3" s="196"/>
      <c r="E3" s="196"/>
      <c r="F3" s="196"/>
      <c r="G3" s="196"/>
      <c r="H3" s="196"/>
      <c r="I3" s="196"/>
      <c r="J3" s="196"/>
    </row>
    <row r="4" spans="2:10" ht="15.75">
      <c r="B4" s="196" t="s">
        <v>201</v>
      </c>
      <c r="C4" s="196"/>
      <c r="D4" s="196"/>
      <c r="E4" s="196"/>
      <c r="F4" s="196"/>
      <c r="G4" s="196"/>
      <c r="H4" s="196"/>
      <c r="I4" s="196"/>
      <c r="J4" s="196"/>
    </row>
    <row r="5" spans="2:10">
      <c r="B5" s="58"/>
      <c r="C5" s="58"/>
      <c r="D5" s="58"/>
      <c r="E5" s="1"/>
      <c r="F5" s="59"/>
      <c r="G5" s="59"/>
      <c r="H5" s="59"/>
      <c r="I5" s="59"/>
      <c r="J5" s="59"/>
    </row>
    <row r="6" spans="2:10"/>
    <row r="7" spans="2:10">
      <c r="B7" s="197" t="s">
        <v>40</v>
      </c>
      <c r="C7" s="198"/>
      <c r="D7" s="199"/>
      <c r="E7" s="206" t="s">
        <v>41</v>
      </c>
      <c r="F7" s="207"/>
      <c r="G7" s="207"/>
      <c r="H7" s="207"/>
      <c r="I7" s="208"/>
      <c r="J7" s="209" t="s">
        <v>42</v>
      </c>
    </row>
    <row r="8" spans="2:10" ht="26.25">
      <c r="B8" s="200"/>
      <c r="C8" s="201"/>
      <c r="D8" s="202"/>
      <c r="E8" s="27" t="s">
        <v>43</v>
      </c>
      <c r="F8" s="28" t="s">
        <v>44</v>
      </c>
      <c r="G8" s="27" t="s">
        <v>7</v>
      </c>
      <c r="H8" s="27" t="s">
        <v>8</v>
      </c>
      <c r="I8" s="27" t="s">
        <v>45</v>
      </c>
      <c r="J8" s="210"/>
    </row>
    <row r="9" spans="2:10">
      <c r="B9" s="203"/>
      <c r="C9" s="204"/>
      <c r="D9" s="205"/>
      <c r="E9" s="29">
        <v>1</v>
      </c>
      <c r="F9" s="29">
        <v>2</v>
      </c>
      <c r="G9" s="29" t="s">
        <v>46</v>
      </c>
      <c r="H9" s="29">
        <v>4</v>
      </c>
      <c r="I9" s="29">
        <v>5</v>
      </c>
      <c r="J9" s="29" t="s">
        <v>47</v>
      </c>
    </row>
    <row r="10" spans="2:10">
      <c r="B10" s="60"/>
      <c r="C10" s="61"/>
      <c r="D10" s="62"/>
      <c r="E10" s="63"/>
      <c r="F10" s="63"/>
      <c r="G10" s="63"/>
      <c r="H10" s="63"/>
      <c r="I10" s="63"/>
      <c r="J10" s="63"/>
    </row>
    <row r="11" spans="2:10">
      <c r="B11" s="64" t="s">
        <v>48</v>
      </c>
      <c r="C11" s="65"/>
      <c r="D11" s="66"/>
      <c r="E11" s="67">
        <f>E12+E13+E14+E15+E18+E21+E22</f>
        <v>50129658</v>
      </c>
      <c r="F11" s="67">
        <f>F12+F13+F14+F15+F18+F21+F22</f>
        <v>0</v>
      </c>
      <c r="G11" s="67">
        <f>E11+F11</f>
        <v>50129658</v>
      </c>
      <c r="H11" s="67">
        <f>H12+H13+H14+H15+H18+H21+H22</f>
        <v>16986866.48</v>
      </c>
      <c r="I11" s="67">
        <f>I12+I13+I14+I15+I18+I21+I22</f>
        <v>16986866.48</v>
      </c>
      <c r="J11" s="67">
        <f>I11-E11</f>
        <v>-33142791.52</v>
      </c>
    </row>
    <row r="12" spans="2:10">
      <c r="B12" s="68"/>
      <c r="C12" s="194" t="s">
        <v>49</v>
      </c>
      <c r="D12" s="194"/>
      <c r="E12" s="69">
        <v>4010260</v>
      </c>
      <c r="F12" s="70">
        <v>0</v>
      </c>
      <c r="G12" s="71">
        <f>E12+F12</f>
        <v>4010260</v>
      </c>
      <c r="H12" s="70">
        <v>2427602.31</v>
      </c>
      <c r="I12" s="70">
        <v>2427602.31</v>
      </c>
      <c r="J12" s="72">
        <f>I12-E12</f>
        <v>-1582657.69</v>
      </c>
    </row>
    <row r="13" spans="2:10">
      <c r="B13" s="68"/>
      <c r="C13" s="189" t="s">
        <v>50</v>
      </c>
      <c r="D13" s="189"/>
      <c r="E13" s="70">
        <v>0</v>
      </c>
      <c r="F13" s="70">
        <v>0</v>
      </c>
      <c r="G13" s="71">
        <f>E13+F13</f>
        <v>0</v>
      </c>
      <c r="H13" s="70">
        <v>0</v>
      </c>
      <c r="I13" s="70">
        <v>0</v>
      </c>
      <c r="J13" s="72">
        <f>I13-E13</f>
        <v>0</v>
      </c>
    </row>
    <row r="14" spans="2:10">
      <c r="B14" s="68"/>
      <c r="C14" s="189" t="s">
        <v>51</v>
      </c>
      <c r="D14" s="189"/>
      <c r="E14" s="69">
        <v>2838027</v>
      </c>
      <c r="F14" s="70">
        <v>0</v>
      </c>
      <c r="G14" s="71">
        <f>E14+F14</f>
        <v>2838027</v>
      </c>
      <c r="H14" s="70">
        <v>1865730.57</v>
      </c>
      <c r="I14" s="70">
        <v>1865730.57</v>
      </c>
      <c r="J14" s="72">
        <f>I14-E14</f>
        <v>-972296.42999999993</v>
      </c>
    </row>
    <row r="15" spans="2:10">
      <c r="B15" s="68"/>
      <c r="C15" s="211" t="s">
        <v>52</v>
      </c>
      <c r="D15" s="211"/>
      <c r="E15" s="73">
        <f t="shared" ref="E15:J15" si="0">E16+E17</f>
        <v>234951</v>
      </c>
      <c r="F15" s="73">
        <f t="shared" si="0"/>
        <v>0</v>
      </c>
      <c r="G15" s="73">
        <f t="shared" si="0"/>
        <v>234951</v>
      </c>
      <c r="H15" s="73">
        <f t="shared" si="0"/>
        <v>159800.46</v>
      </c>
      <c r="I15" s="73">
        <f t="shared" si="0"/>
        <v>159800.46</v>
      </c>
      <c r="J15" s="73">
        <f t="shared" si="0"/>
        <v>-75150.540000000008</v>
      </c>
    </row>
    <row r="16" spans="2:10">
      <c r="B16" s="68"/>
      <c r="C16" s="74"/>
      <c r="D16" s="75" t="s">
        <v>53</v>
      </c>
      <c r="E16" s="69">
        <v>234951</v>
      </c>
      <c r="F16" s="76">
        <v>0</v>
      </c>
      <c r="G16" s="77">
        <f>E16+F16</f>
        <v>234951</v>
      </c>
      <c r="H16" s="76">
        <v>159800.46</v>
      </c>
      <c r="I16" s="76">
        <v>159800.46</v>
      </c>
      <c r="J16" s="72">
        <f>I16-E16</f>
        <v>-75150.540000000008</v>
      </c>
    </row>
    <row r="17" spans="2:10">
      <c r="B17" s="68"/>
      <c r="C17" s="78"/>
      <c r="D17" s="79" t="s">
        <v>54</v>
      </c>
      <c r="E17" s="69"/>
      <c r="F17" s="76">
        <v>0</v>
      </c>
      <c r="G17" s="77">
        <f>E17+F17</f>
        <v>0</v>
      </c>
      <c r="H17" s="76">
        <v>0</v>
      </c>
      <c r="I17" s="76">
        <v>0</v>
      </c>
      <c r="J17" s="72">
        <f>I17-E17</f>
        <v>0</v>
      </c>
    </row>
    <row r="18" spans="2:10">
      <c r="B18" s="68"/>
      <c r="C18" s="212" t="s">
        <v>55</v>
      </c>
      <c r="D18" s="212"/>
      <c r="E18" s="73">
        <f t="shared" ref="E18:J18" si="1">E19+E20</f>
        <v>1568740</v>
      </c>
      <c r="F18" s="73">
        <f t="shared" si="1"/>
        <v>0</v>
      </c>
      <c r="G18" s="73">
        <f t="shared" si="1"/>
        <v>1568740</v>
      </c>
      <c r="H18" s="73">
        <f t="shared" si="1"/>
        <v>225502.37</v>
      </c>
      <c r="I18" s="73">
        <f t="shared" si="1"/>
        <v>225502.37</v>
      </c>
      <c r="J18" s="73">
        <f t="shared" si="1"/>
        <v>-1343237.63</v>
      </c>
    </row>
    <row r="19" spans="2:10">
      <c r="B19" s="68"/>
      <c r="C19" s="74"/>
      <c r="D19" s="75" t="s">
        <v>53</v>
      </c>
      <c r="E19" s="69">
        <v>1568740</v>
      </c>
      <c r="F19" s="76">
        <v>0</v>
      </c>
      <c r="G19" s="77">
        <f>E19+F19</f>
        <v>1568740</v>
      </c>
      <c r="H19" s="76">
        <v>225502.37</v>
      </c>
      <c r="I19" s="76">
        <v>225502.37</v>
      </c>
      <c r="J19" s="77">
        <f>I19-E19</f>
        <v>-1343237.63</v>
      </c>
    </row>
    <row r="20" spans="2:10">
      <c r="B20" s="68"/>
      <c r="C20" s="78"/>
      <c r="D20" s="79" t="s">
        <v>54</v>
      </c>
      <c r="E20" s="69">
        <v>0</v>
      </c>
      <c r="F20" s="76">
        <v>0</v>
      </c>
      <c r="G20" s="77">
        <f>E20+F20</f>
        <v>0</v>
      </c>
      <c r="H20" s="76"/>
      <c r="I20" s="76"/>
      <c r="J20" s="77">
        <f>I20-E20</f>
        <v>0</v>
      </c>
    </row>
    <row r="21" spans="2:10">
      <c r="B21" s="68"/>
      <c r="C21" s="194" t="s">
        <v>56</v>
      </c>
      <c r="D21" s="194"/>
      <c r="E21" s="76">
        <v>41477680</v>
      </c>
      <c r="F21" s="76">
        <v>0</v>
      </c>
      <c r="G21" s="77">
        <f>E21+F21</f>
        <v>41477680</v>
      </c>
      <c r="H21" s="76">
        <v>11243896.27</v>
      </c>
      <c r="I21" s="76">
        <v>11243896.27</v>
      </c>
      <c r="J21" s="77">
        <f>I21-E21</f>
        <v>-30233783.73</v>
      </c>
    </row>
    <row r="22" spans="2:10">
      <c r="B22" s="68"/>
      <c r="C22" s="188" t="s">
        <v>57</v>
      </c>
      <c r="D22" s="188"/>
      <c r="E22" s="76">
        <v>0</v>
      </c>
      <c r="F22" s="76">
        <v>0</v>
      </c>
      <c r="G22" s="77">
        <f>E22+F22</f>
        <v>0</v>
      </c>
      <c r="H22" s="76">
        <v>1064334.5</v>
      </c>
      <c r="I22" s="76">
        <v>1064334.5</v>
      </c>
      <c r="J22" s="77">
        <f>I22-E22</f>
        <v>1064334.5</v>
      </c>
    </row>
    <row r="23" spans="2:10">
      <c r="B23" s="80"/>
      <c r="C23" s="81"/>
      <c r="D23" s="79"/>
      <c r="E23" s="82"/>
      <c r="F23" s="82"/>
      <c r="G23" s="82"/>
      <c r="H23" s="82"/>
      <c r="I23" s="82"/>
      <c r="J23" s="82"/>
    </row>
    <row r="24" spans="2:10">
      <c r="B24" s="83" t="s">
        <v>58</v>
      </c>
      <c r="C24" s="83"/>
      <c r="D24" s="84"/>
      <c r="E24" s="85">
        <f>E25+E26+E27</f>
        <v>38620</v>
      </c>
      <c r="F24" s="85">
        <f>F25+F26+F27</f>
        <v>0</v>
      </c>
      <c r="G24" s="85">
        <f>E24+F24</f>
        <v>38620</v>
      </c>
      <c r="H24" s="85">
        <f>H25+H26+H27</f>
        <v>0</v>
      </c>
      <c r="I24" s="85">
        <f>I25+I26+I27</f>
        <v>0</v>
      </c>
      <c r="J24" s="85">
        <f>I24-E24</f>
        <v>-38620</v>
      </c>
    </row>
    <row r="25" spans="2:10">
      <c r="B25" s="86"/>
      <c r="C25" s="189" t="s">
        <v>59</v>
      </c>
      <c r="D25" s="189"/>
      <c r="E25" s="87">
        <v>0</v>
      </c>
      <c r="F25" s="87">
        <v>0</v>
      </c>
      <c r="G25" s="72">
        <f>E25+F25</f>
        <v>0</v>
      </c>
      <c r="H25" s="87">
        <v>0</v>
      </c>
      <c r="I25" s="87">
        <v>0</v>
      </c>
      <c r="J25" s="72">
        <f>I25-E25</f>
        <v>0</v>
      </c>
    </row>
    <row r="26" spans="2:10">
      <c r="B26" s="88"/>
      <c r="C26" s="189" t="s">
        <v>60</v>
      </c>
      <c r="D26" s="189"/>
      <c r="E26" s="87">
        <v>38620</v>
      </c>
      <c r="F26" s="87">
        <v>0</v>
      </c>
      <c r="G26" s="72">
        <f>E26+F26</f>
        <v>38620</v>
      </c>
      <c r="H26" s="87">
        <v>0</v>
      </c>
      <c r="I26" s="87">
        <v>0</v>
      </c>
      <c r="J26" s="72">
        <f>I26-E26</f>
        <v>-38620</v>
      </c>
    </row>
    <row r="27" spans="2:10">
      <c r="B27" s="88"/>
      <c r="C27" s="189" t="s">
        <v>57</v>
      </c>
      <c r="D27" s="189"/>
      <c r="E27" s="87">
        <v>0</v>
      </c>
      <c r="F27" s="87">
        <v>0</v>
      </c>
      <c r="G27" s="72">
        <f>E27+F27</f>
        <v>0</v>
      </c>
      <c r="H27" s="87">
        <v>0</v>
      </c>
      <c r="I27" s="87">
        <v>0</v>
      </c>
      <c r="J27" s="72">
        <f>I27-E27</f>
        <v>0</v>
      </c>
    </row>
    <row r="28" spans="2:10">
      <c r="B28" s="89"/>
      <c r="C28" s="90"/>
      <c r="D28" s="91"/>
      <c r="E28" s="92"/>
      <c r="F28" s="92"/>
      <c r="G28" s="92"/>
      <c r="H28" s="92"/>
      <c r="I28" s="92"/>
      <c r="J28" s="92"/>
    </row>
    <row r="29" spans="2:10">
      <c r="B29" s="83" t="s">
        <v>61</v>
      </c>
      <c r="C29" s="93"/>
      <c r="D29" s="84"/>
      <c r="E29" s="94">
        <f>E30</f>
        <v>0</v>
      </c>
      <c r="F29" s="94">
        <f>F30</f>
        <v>0</v>
      </c>
      <c r="G29" s="94">
        <f>E29+F29</f>
        <v>0</v>
      </c>
      <c r="H29" s="94">
        <f>H30</f>
        <v>0</v>
      </c>
      <c r="I29" s="94">
        <f>I30</f>
        <v>0</v>
      </c>
      <c r="J29" s="94">
        <f>I29-E29</f>
        <v>0</v>
      </c>
    </row>
    <row r="30" spans="2:10">
      <c r="B30" s="88"/>
      <c r="C30" s="189" t="s">
        <v>62</v>
      </c>
      <c r="D30" s="189"/>
      <c r="E30" s="87">
        <v>0</v>
      </c>
      <c r="F30" s="87">
        <v>0</v>
      </c>
      <c r="G30" s="72">
        <f>E30+F30</f>
        <v>0</v>
      </c>
      <c r="H30" s="87">
        <v>0</v>
      </c>
      <c r="I30" s="87">
        <v>0</v>
      </c>
      <c r="J30" s="72">
        <f>I30-E30</f>
        <v>0</v>
      </c>
    </row>
    <row r="31" spans="2:10">
      <c r="B31" s="95"/>
      <c r="C31" s="96"/>
      <c r="D31" s="97"/>
      <c r="E31" s="98"/>
      <c r="F31" s="98"/>
      <c r="G31" s="98"/>
      <c r="H31" s="98"/>
      <c r="I31" s="98"/>
      <c r="J31" s="98"/>
    </row>
    <row r="32" spans="2:10">
      <c r="B32" s="99"/>
      <c r="C32" s="100"/>
      <c r="D32" s="101" t="s">
        <v>63</v>
      </c>
      <c r="E32" s="102">
        <f>E11+E24+E29</f>
        <v>50168278</v>
      </c>
      <c r="F32" s="102">
        <f>F11+F24+F29</f>
        <v>0</v>
      </c>
      <c r="G32" s="102">
        <f>E32+F32</f>
        <v>50168278</v>
      </c>
      <c r="H32" s="102">
        <f>H11+H24+H29</f>
        <v>16986866.48</v>
      </c>
      <c r="I32" s="102">
        <f>I11+I24+I29</f>
        <v>16986866.48</v>
      </c>
      <c r="J32" s="190">
        <f>I32-E32</f>
        <v>-33181411.52</v>
      </c>
    </row>
    <row r="33" spans="2:10">
      <c r="B33" s="103"/>
      <c r="C33" s="103"/>
      <c r="D33" s="103"/>
      <c r="E33" s="104"/>
      <c r="F33" s="104"/>
      <c r="G33" s="104"/>
      <c r="H33" s="192" t="s">
        <v>64</v>
      </c>
      <c r="I33" s="193"/>
      <c r="J33" s="191">
        <f>I33-E33</f>
        <v>0</v>
      </c>
    </row>
    <row r="34" spans="2:10">
      <c r="B34" s="186"/>
      <c r="C34" s="186"/>
      <c r="D34" s="186"/>
      <c r="E34" s="186"/>
      <c r="F34" s="186"/>
      <c r="G34" s="186"/>
      <c r="H34" s="186"/>
      <c r="I34" s="186"/>
      <c r="J34" s="186"/>
    </row>
    <row r="35" spans="2:10">
      <c r="B35" s="105"/>
      <c r="C35" s="105"/>
      <c r="D35" s="1"/>
      <c r="E35" s="1"/>
      <c r="F35" s="1"/>
      <c r="G35" s="1"/>
      <c r="H35" s="1"/>
      <c r="I35" s="1"/>
      <c r="J35" s="1"/>
    </row>
    <row r="36" spans="2:10">
      <c r="B36" s="1"/>
      <c r="C36" s="1"/>
      <c r="D36" s="1"/>
      <c r="E36" s="1"/>
      <c r="F36" s="1"/>
      <c r="G36" s="1"/>
      <c r="H36" s="1"/>
      <c r="I36" s="1"/>
      <c r="J36" s="1"/>
    </row>
    <row r="37" spans="2:10"/>
    <row r="38" spans="2:10"/>
    <row r="39" spans="2:10"/>
    <row r="40" spans="2:10"/>
    <row r="41" spans="2:10"/>
    <row r="42" spans="2:10"/>
    <row r="43" spans="2:10"/>
    <row r="44" spans="2:10"/>
    <row r="45" spans="2:10"/>
    <row r="46" spans="2:10"/>
    <row r="47" spans="2:10"/>
    <row r="48" spans="2:10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 spans="4:9"/>
    <row r="65506" spans="4:9"/>
    <row r="65507" spans="4:9"/>
    <row r="65508" spans="4:9"/>
    <row r="65509" spans="4:9"/>
    <row r="65510" spans="4:9"/>
    <row r="65511" spans="4:9"/>
    <row r="65512" spans="4:9"/>
    <row r="65513" spans="4:9"/>
    <row r="65514" spans="4:9"/>
    <row r="65515" spans="4:9">
      <c r="D65515" s="53"/>
      <c r="E65515" s="53"/>
      <c r="G65515" s="53"/>
      <c r="H65515" s="53"/>
      <c r="I65515" s="53"/>
    </row>
    <row r="65516" spans="4:9">
      <c r="D65516" s="187" t="s">
        <v>37</v>
      </c>
      <c r="E65516" s="187"/>
      <c r="G65516" s="187" t="s">
        <v>19</v>
      </c>
      <c r="H65516" s="187"/>
      <c r="I65516" s="187"/>
    </row>
    <row r="65517" spans="4:9"/>
    <row r="65518" spans="4:9"/>
    <row r="65519" spans="4:9"/>
    <row r="65520" spans="4:9"/>
    <row r="65521" spans="6:6" ht="34.5">
      <c r="F65521" s="56"/>
    </row>
    <row r="65522" spans="6:6"/>
    <row r="65523" spans="6:6"/>
    <row r="65524" spans="6:6"/>
    <row r="65525" spans="6:6"/>
    <row r="65526" spans="6:6"/>
  </sheetData>
  <mergeCells count="22">
    <mergeCell ref="C21:D21"/>
    <mergeCell ref="B2:J2"/>
    <mergeCell ref="B3:J3"/>
    <mergeCell ref="B4:J4"/>
    <mergeCell ref="B7:D9"/>
    <mergeCell ref="E7:I7"/>
    <mergeCell ref="J7:J8"/>
    <mergeCell ref="C12:D12"/>
    <mergeCell ref="C13:D13"/>
    <mergeCell ref="C14:D14"/>
    <mergeCell ref="C15:D15"/>
    <mergeCell ref="C18:D18"/>
    <mergeCell ref="B34:J34"/>
    <mergeCell ref="D65516:E65516"/>
    <mergeCell ref="G65516:I65516"/>
    <mergeCell ref="C22:D22"/>
    <mergeCell ref="C25:D25"/>
    <mergeCell ref="C26:D26"/>
    <mergeCell ref="C27:D27"/>
    <mergeCell ref="C30:D30"/>
    <mergeCell ref="J32:J33"/>
    <mergeCell ref="H33:I3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M41"/>
  <sheetViews>
    <sheetView topLeftCell="A4" workbookViewId="0">
      <selection activeCell="B8" sqref="B8:I8"/>
    </sheetView>
  </sheetViews>
  <sheetFormatPr baseColWidth="10" defaultColWidth="11.42578125" defaultRowHeight="15"/>
  <cols>
    <col min="1" max="1" width="2.7109375" customWidth="1"/>
    <col min="2" max="2" width="3.7109375" customWidth="1"/>
    <col min="3" max="3" width="36.5703125" customWidth="1"/>
    <col min="4" max="9" width="21" customWidth="1"/>
    <col min="10" max="10" width="2.7109375" customWidth="1"/>
    <col min="11" max="255" width="11.42578125" customWidth="1"/>
  </cols>
  <sheetData>
    <row r="1" spans="2:13" hidden="1"/>
    <row r="2" spans="2:13" hidden="1"/>
    <row r="3" spans="2:13" hidden="1"/>
    <row r="5" spans="2:13" ht="15.75">
      <c r="B5" s="195" t="s">
        <v>200</v>
      </c>
      <c r="C5" s="195"/>
      <c r="D5" s="195"/>
      <c r="E5" s="195"/>
      <c r="F5" s="195"/>
      <c r="G5" s="195"/>
      <c r="H5" s="195"/>
      <c r="I5" s="195"/>
      <c r="J5" s="26"/>
      <c r="K5" s="26"/>
      <c r="L5" s="26"/>
      <c r="M5" s="26"/>
    </row>
    <row r="6" spans="2:13" ht="15.75">
      <c r="B6" s="196" t="s">
        <v>20</v>
      </c>
      <c r="C6" s="196"/>
      <c r="D6" s="196"/>
      <c r="E6" s="196"/>
      <c r="F6" s="196"/>
      <c r="G6" s="196"/>
      <c r="H6" s="196"/>
      <c r="I6" s="196"/>
    </row>
    <row r="8" spans="2:13" ht="15.75">
      <c r="B8" s="196" t="s">
        <v>202</v>
      </c>
      <c r="C8" s="196"/>
      <c r="D8" s="196"/>
      <c r="E8" s="196"/>
      <c r="F8" s="196"/>
      <c r="G8" s="196"/>
      <c r="H8" s="196"/>
      <c r="I8" s="196"/>
    </row>
    <row r="9" spans="2:13">
      <c r="B9" s="1"/>
      <c r="C9" s="1"/>
      <c r="D9" s="1"/>
      <c r="E9" s="1"/>
      <c r="F9" s="1"/>
      <c r="G9" s="1"/>
      <c r="H9" s="1"/>
      <c r="I9" s="1"/>
    </row>
    <row r="10" spans="2:13">
      <c r="B10" s="215" t="s">
        <v>2</v>
      </c>
      <c r="C10" s="216"/>
      <c r="D10" s="206"/>
      <c r="E10" s="207"/>
      <c r="F10" s="207"/>
      <c r="G10" s="207"/>
      <c r="H10" s="208"/>
      <c r="I10" s="221" t="s">
        <v>4</v>
      </c>
    </row>
    <row r="11" spans="2:13" ht="26.25">
      <c r="B11" s="217"/>
      <c r="C11" s="218"/>
      <c r="D11" s="27"/>
      <c r="E11" s="28" t="s">
        <v>6</v>
      </c>
      <c r="F11" s="27" t="s">
        <v>7</v>
      </c>
      <c r="G11" s="27" t="s">
        <v>8</v>
      </c>
      <c r="H11" s="27" t="s">
        <v>9</v>
      </c>
      <c r="I11" s="221"/>
    </row>
    <row r="12" spans="2:13">
      <c r="B12" s="219"/>
      <c r="C12" s="220"/>
      <c r="D12" s="29"/>
      <c r="E12" s="29">
        <v>2</v>
      </c>
      <c r="F12" s="29" t="s">
        <v>10</v>
      </c>
      <c r="G12" s="29">
        <v>4</v>
      </c>
      <c r="H12" s="29">
        <v>5</v>
      </c>
      <c r="I12" s="29" t="s">
        <v>11</v>
      </c>
    </row>
    <row r="13" spans="2:13" ht="9" customHeight="1"/>
    <row r="14" spans="2:13" ht="25.5">
      <c r="B14" s="30" t="s">
        <v>21</v>
      </c>
      <c r="C14" s="31" t="s">
        <v>22</v>
      </c>
      <c r="D14" s="32"/>
      <c r="E14" s="32">
        <v>0</v>
      </c>
      <c r="F14" s="33">
        <v>0</v>
      </c>
      <c r="G14" s="32"/>
      <c r="H14" s="32"/>
      <c r="I14" s="34">
        <v>0</v>
      </c>
    </row>
    <row r="15" spans="2:13">
      <c r="B15" s="35"/>
      <c r="C15" s="36" t="s">
        <v>23</v>
      </c>
      <c r="D15" s="37">
        <v>7946422</v>
      </c>
      <c r="E15" s="37">
        <v>0</v>
      </c>
      <c r="F15" s="38">
        <f>D15+E15</f>
        <v>7946422</v>
      </c>
      <c r="G15" s="37">
        <f>H15</f>
        <v>752543.16</v>
      </c>
      <c r="H15" s="37">
        <v>752543.16</v>
      </c>
      <c r="I15" s="38">
        <f>F15-G15</f>
        <v>7193878.8399999999</v>
      </c>
    </row>
    <row r="16" spans="2:13">
      <c r="B16" s="35"/>
      <c r="C16" s="36" t="s">
        <v>24</v>
      </c>
      <c r="D16" s="39">
        <v>4086648</v>
      </c>
      <c r="E16" s="39">
        <v>0</v>
      </c>
      <c r="F16" s="38">
        <f t="shared" ref="F16:F24" si="0">D16+E16</f>
        <v>4086648</v>
      </c>
      <c r="G16" s="39">
        <f>H16</f>
        <v>4678635.9800000004</v>
      </c>
      <c r="H16" s="39">
        <v>4678635.9800000004</v>
      </c>
      <c r="I16" s="38">
        <f t="shared" ref="I16:I23" si="1">F16-G16</f>
        <v>-591987.98000000045</v>
      </c>
    </row>
    <row r="17" spans="1:9">
      <c r="B17" s="35"/>
      <c r="C17" s="36" t="s">
        <v>25</v>
      </c>
      <c r="D17" s="39">
        <v>200000</v>
      </c>
      <c r="E17" s="39">
        <v>0</v>
      </c>
      <c r="F17" s="38">
        <f t="shared" si="0"/>
        <v>200000</v>
      </c>
      <c r="G17" s="39">
        <f>H17</f>
        <v>8520966.0600000005</v>
      </c>
      <c r="H17" s="39">
        <v>8520966.0600000005</v>
      </c>
      <c r="I17" s="38">
        <f t="shared" si="1"/>
        <v>-8320966.0600000005</v>
      </c>
    </row>
    <row r="18" spans="1:9">
      <c r="B18" s="35"/>
      <c r="C18" s="36" t="s">
        <v>26</v>
      </c>
      <c r="D18" s="39">
        <v>0</v>
      </c>
      <c r="E18" s="39">
        <v>0</v>
      </c>
      <c r="F18" s="38">
        <f t="shared" si="0"/>
        <v>0</v>
      </c>
      <c r="G18" s="39">
        <v>0</v>
      </c>
      <c r="H18" s="39">
        <v>0</v>
      </c>
      <c r="I18" s="38">
        <f t="shared" si="1"/>
        <v>0</v>
      </c>
    </row>
    <row r="19" spans="1:9">
      <c r="B19" s="35"/>
      <c r="C19" s="36" t="s">
        <v>27</v>
      </c>
      <c r="D19" s="39">
        <v>0</v>
      </c>
      <c r="E19" s="39">
        <v>0</v>
      </c>
      <c r="F19" s="38">
        <f t="shared" si="0"/>
        <v>0</v>
      </c>
      <c r="G19" s="39">
        <v>0</v>
      </c>
      <c r="H19" s="39">
        <v>0</v>
      </c>
      <c r="I19" s="38">
        <f t="shared" si="1"/>
        <v>0</v>
      </c>
    </row>
    <row r="20" spans="1:9">
      <c r="B20" s="35"/>
      <c r="C20" s="36" t="s">
        <v>28</v>
      </c>
      <c r="D20" s="39">
        <v>0</v>
      </c>
      <c r="E20" s="39">
        <v>0</v>
      </c>
      <c r="F20" s="38">
        <f t="shared" si="0"/>
        <v>0</v>
      </c>
      <c r="G20" s="39">
        <v>0</v>
      </c>
      <c r="H20" s="39">
        <v>0</v>
      </c>
      <c r="I20" s="38">
        <f t="shared" si="1"/>
        <v>0</v>
      </c>
    </row>
    <row r="21" spans="1:9">
      <c r="B21" s="35"/>
      <c r="C21" s="36" t="s">
        <v>29</v>
      </c>
      <c r="D21" s="39">
        <v>0</v>
      </c>
      <c r="E21" s="39">
        <v>0</v>
      </c>
      <c r="F21" s="38">
        <f t="shared" si="0"/>
        <v>0</v>
      </c>
      <c r="G21" s="39">
        <v>0</v>
      </c>
      <c r="H21" s="39">
        <v>0</v>
      </c>
      <c r="I21" s="38">
        <f t="shared" si="1"/>
        <v>0</v>
      </c>
    </row>
    <row r="22" spans="1:9">
      <c r="B22" s="35"/>
      <c r="C22" s="36" t="s">
        <v>30</v>
      </c>
      <c r="D22" s="39">
        <v>0</v>
      </c>
      <c r="E22" s="39">
        <v>0</v>
      </c>
      <c r="F22" s="38">
        <f t="shared" si="0"/>
        <v>0</v>
      </c>
      <c r="G22" s="39">
        <v>0</v>
      </c>
      <c r="H22" s="39">
        <v>0</v>
      </c>
      <c r="I22" s="38">
        <f t="shared" si="1"/>
        <v>0</v>
      </c>
    </row>
    <row r="23" spans="1:9">
      <c r="B23" s="35"/>
      <c r="C23" s="36" t="s">
        <v>29</v>
      </c>
      <c r="D23" s="39"/>
      <c r="E23" s="39">
        <v>0</v>
      </c>
      <c r="F23" s="38">
        <f t="shared" si="0"/>
        <v>0</v>
      </c>
      <c r="G23" s="39">
        <v>0</v>
      </c>
      <c r="H23" s="39">
        <v>0</v>
      </c>
      <c r="I23" s="38">
        <f t="shared" si="1"/>
        <v>0</v>
      </c>
    </row>
    <row r="24" spans="1:9">
      <c r="B24" s="35"/>
      <c r="C24" s="36" t="s">
        <v>30</v>
      </c>
      <c r="D24" s="39"/>
      <c r="E24" s="39">
        <v>0</v>
      </c>
      <c r="F24" s="38">
        <f t="shared" si="0"/>
        <v>0</v>
      </c>
      <c r="G24" s="39">
        <v>0</v>
      </c>
      <c r="H24" s="39">
        <v>0</v>
      </c>
      <c r="I24" s="38">
        <f t="shared" ref="I24" si="2">F24-G24</f>
        <v>0</v>
      </c>
    </row>
    <row r="25" spans="1:9" s="44" customFormat="1">
      <c r="A25"/>
      <c r="B25" s="41"/>
      <c r="C25" s="42"/>
      <c r="D25" s="43"/>
      <c r="E25" s="43"/>
      <c r="F25" s="43"/>
      <c r="G25" s="43"/>
      <c r="H25" s="43"/>
      <c r="I25" s="43"/>
    </row>
    <row r="26" spans="1:9">
      <c r="B26" s="45"/>
      <c r="C26" s="46" t="s">
        <v>31</v>
      </c>
      <c r="D26" s="47">
        <f t="shared" ref="D26:G26" si="3">SUM(D15:D24)</f>
        <v>12233070</v>
      </c>
      <c r="E26" s="47">
        <f t="shared" si="3"/>
        <v>0</v>
      </c>
      <c r="F26" s="47">
        <f>D26+E26</f>
        <v>12233070</v>
      </c>
      <c r="G26" s="47">
        <f t="shared" si="3"/>
        <v>13952145.200000001</v>
      </c>
      <c r="H26" s="47">
        <f>SUM(H15:H24)</f>
        <v>13952145.200000001</v>
      </c>
      <c r="I26" s="47">
        <f>F26-G26</f>
        <v>-1719075.2000000011</v>
      </c>
    </row>
    <row r="27" spans="1:9">
      <c r="B27" s="30" t="s">
        <v>32</v>
      </c>
      <c r="C27" s="31" t="s">
        <v>33</v>
      </c>
      <c r="D27" s="32"/>
      <c r="E27" s="32"/>
      <c r="F27" s="33"/>
      <c r="G27" s="32"/>
      <c r="H27" s="32"/>
      <c r="I27" s="34"/>
    </row>
    <row r="28" spans="1:9">
      <c r="B28" s="35"/>
      <c r="C28" s="36" t="s">
        <v>22</v>
      </c>
      <c r="D28" s="37">
        <v>1130000</v>
      </c>
      <c r="E28" s="37">
        <v>0</v>
      </c>
      <c r="F28" s="38">
        <f>D28+E28</f>
        <v>1130000</v>
      </c>
      <c r="G28" s="37">
        <v>4300495.79</v>
      </c>
      <c r="H28" s="37">
        <f>G28</f>
        <v>4300495.79</v>
      </c>
      <c r="I28" s="38">
        <f>F28-G28</f>
        <v>-3170495.79</v>
      </c>
    </row>
    <row r="29" spans="1:9">
      <c r="B29" s="35"/>
      <c r="C29" s="36" t="s">
        <v>23</v>
      </c>
      <c r="D29" s="39">
        <v>1300000</v>
      </c>
      <c r="E29" s="39">
        <v>0</v>
      </c>
      <c r="F29" s="38">
        <f t="shared" ref="F29:F33" si="4">D29+E29</f>
        <v>1300000</v>
      </c>
      <c r="G29" s="39">
        <v>0</v>
      </c>
      <c r="H29" s="39">
        <v>0</v>
      </c>
      <c r="I29" s="38">
        <f t="shared" ref="I29:I37" si="5">F29-G29</f>
        <v>1300000</v>
      </c>
    </row>
    <row r="30" spans="1:9">
      <c r="B30" s="35"/>
      <c r="C30" s="36" t="s">
        <v>24</v>
      </c>
      <c r="D30" s="39">
        <v>34680</v>
      </c>
      <c r="E30" s="39">
        <v>0</v>
      </c>
      <c r="F30" s="38">
        <f t="shared" si="4"/>
        <v>34680</v>
      </c>
      <c r="G30" s="39">
        <f>H30</f>
        <v>4678635.71</v>
      </c>
      <c r="H30" s="39">
        <v>4678635.71</v>
      </c>
      <c r="I30" s="38">
        <f t="shared" si="5"/>
        <v>-4643955.71</v>
      </c>
    </row>
    <row r="31" spans="1:9">
      <c r="B31" s="35"/>
      <c r="C31" s="36" t="s">
        <v>25</v>
      </c>
      <c r="D31" s="39">
        <v>0</v>
      </c>
      <c r="E31" s="39">
        <v>0</v>
      </c>
      <c r="F31" s="38">
        <f t="shared" si="4"/>
        <v>0</v>
      </c>
      <c r="G31" s="39">
        <v>0</v>
      </c>
      <c r="H31" s="39">
        <v>0</v>
      </c>
      <c r="I31" s="38">
        <f t="shared" si="5"/>
        <v>0</v>
      </c>
    </row>
    <row r="32" spans="1:9">
      <c r="B32" s="35"/>
      <c r="C32" s="36" t="s">
        <v>26</v>
      </c>
      <c r="D32" s="39">
        <v>14237975</v>
      </c>
      <c r="E32" s="39">
        <v>0</v>
      </c>
      <c r="F32" s="38">
        <f t="shared" si="4"/>
        <v>14237975</v>
      </c>
      <c r="G32" s="39">
        <v>0</v>
      </c>
      <c r="H32" s="39">
        <v>0</v>
      </c>
      <c r="I32" s="38">
        <f t="shared" si="5"/>
        <v>14237975</v>
      </c>
    </row>
    <row r="33" spans="2:9">
      <c r="B33" s="35"/>
      <c r="C33" s="36" t="s">
        <v>27</v>
      </c>
      <c r="D33" s="39">
        <v>0</v>
      </c>
      <c r="E33" s="39">
        <v>0</v>
      </c>
      <c r="F33" s="38">
        <f t="shared" si="4"/>
        <v>0</v>
      </c>
      <c r="G33" s="39">
        <v>0</v>
      </c>
      <c r="H33" s="39">
        <v>0</v>
      </c>
      <c r="I33" s="38">
        <f t="shared" si="5"/>
        <v>0</v>
      </c>
    </row>
    <row r="34" spans="2:9">
      <c r="B34" s="35"/>
      <c r="C34" s="36" t="s">
        <v>28</v>
      </c>
      <c r="D34" s="39">
        <v>0</v>
      </c>
      <c r="E34" s="39">
        <v>0</v>
      </c>
      <c r="F34" s="40">
        <v>0</v>
      </c>
      <c r="G34" s="39">
        <v>0</v>
      </c>
      <c r="H34" s="39">
        <v>0</v>
      </c>
      <c r="I34" s="38">
        <f t="shared" si="5"/>
        <v>0</v>
      </c>
    </row>
    <row r="35" spans="2:9">
      <c r="B35" s="35"/>
      <c r="C35" s="36" t="s">
        <v>29</v>
      </c>
      <c r="D35" s="39">
        <v>978755</v>
      </c>
      <c r="E35" s="39">
        <v>0</v>
      </c>
      <c r="F35" s="40">
        <v>0</v>
      </c>
      <c r="G35" s="39">
        <v>0</v>
      </c>
      <c r="H35" s="39">
        <v>0</v>
      </c>
      <c r="I35" s="38">
        <f t="shared" si="5"/>
        <v>0</v>
      </c>
    </row>
    <row r="36" spans="2:9">
      <c r="B36" s="35"/>
      <c r="C36" s="36" t="s">
        <v>30</v>
      </c>
      <c r="D36" s="39">
        <v>0</v>
      </c>
      <c r="E36" s="39">
        <v>0</v>
      </c>
      <c r="F36" s="40">
        <v>0</v>
      </c>
      <c r="G36" s="39">
        <v>0</v>
      </c>
      <c r="H36" s="39">
        <v>0</v>
      </c>
      <c r="I36" s="38">
        <f t="shared" si="5"/>
        <v>0</v>
      </c>
    </row>
    <row r="37" spans="2:9">
      <c r="B37" s="35"/>
      <c r="C37" s="36" t="s">
        <v>34</v>
      </c>
      <c r="D37" s="39"/>
      <c r="E37" s="39">
        <v>0</v>
      </c>
      <c r="F37" s="40">
        <v>0</v>
      </c>
      <c r="G37" s="39"/>
      <c r="H37" s="39"/>
      <c r="I37" s="38">
        <f t="shared" si="5"/>
        <v>0</v>
      </c>
    </row>
    <row r="38" spans="2:9">
      <c r="B38" s="41"/>
      <c r="C38" s="42"/>
      <c r="D38" s="43"/>
      <c r="E38" s="43"/>
      <c r="F38" s="43"/>
      <c r="G38" s="43"/>
      <c r="H38" s="43"/>
      <c r="I38" s="43"/>
    </row>
    <row r="39" spans="2:9">
      <c r="B39" s="45"/>
      <c r="C39" s="46" t="s">
        <v>34</v>
      </c>
      <c r="D39" s="47">
        <f t="shared" ref="D39:E39" si="6">SUM(D28:D37)</f>
        <v>17681410</v>
      </c>
      <c r="E39" s="47">
        <f t="shared" si="6"/>
        <v>0</v>
      </c>
      <c r="F39" s="47">
        <f t="shared" ref="F39:F41" si="7">D39+E39</f>
        <v>17681410</v>
      </c>
      <c r="G39" s="47">
        <f>SUM(G28:G37)</f>
        <v>8979131.5</v>
      </c>
      <c r="H39" s="47">
        <f>SUM(H28:H37)</f>
        <v>8979131.5</v>
      </c>
      <c r="I39" s="47">
        <f>F39-G39</f>
        <v>8702278.5</v>
      </c>
    </row>
    <row r="41" spans="2:9">
      <c r="B41" s="48" t="s">
        <v>35</v>
      </c>
      <c r="C41" s="49" t="s">
        <v>36</v>
      </c>
      <c r="D41" s="50">
        <f>D26+D39</f>
        <v>29914480</v>
      </c>
      <c r="E41" s="50">
        <f>E26+E39</f>
        <v>0</v>
      </c>
      <c r="F41" s="51">
        <f t="shared" si="7"/>
        <v>29914480</v>
      </c>
      <c r="G41" s="50">
        <f>G26+G39</f>
        <v>22931276.700000003</v>
      </c>
      <c r="H41" s="50">
        <f>H26+H39</f>
        <v>22931276.700000003</v>
      </c>
      <c r="I41" s="51">
        <f t="shared" ref="I41" si="8">G41+H41</f>
        <v>45862553.400000006</v>
      </c>
    </row>
  </sheetData>
  <mergeCells count="6">
    <mergeCell ref="B5:I5"/>
    <mergeCell ref="B6:I6"/>
    <mergeCell ref="B8:I8"/>
    <mergeCell ref="B10:C12"/>
    <mergeCell ref="D10:H10"/>
    <mergeCell ref="I10:I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WVR32"/>
  <sheetViews>
    <sheetView workbookViewId="0">
      <selection activeCell="B5" sqref="B5"/>
    </sheetView>
  </sheetViews>
  <sheetFormatPr baseColWidth="10" defaultColWidth="0" defaultRowHeight="15" customHeight="1" zeroHeight="1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  <col min="11" max="256" width="11.42578125" hidden="1"/>
    <col min="257" max="257" width="2.7109375" hidden="1" customWidth="1"/>
    <col min="258" max="258" width="8.85546875" hidden="1" customWidth="1"/>
    <col min="259" max="259" width="15.28515625" hidden="1" customWidth="1"/>
    <col min="260" max="265" width="21.140625" hidden="1" customWidth="1"/>
    <col min="266" max="266" width="2.7109375" hidden="1" customWidth="1"/>
    <col min="267" max="512" width="11.42578125" hidden="1"/>
    <col min="513" max="513" width="2.7109375" hidden="1" customWidth="1"/>
    <col min="514" max="514" width="8.85546875" hidden="1" customWidth="1"/>
    <col min="515" max="515" width="15.28515625" hidden="1" customWidth="1"/>
    <col min="516" max="521" width="21.140625" hidden="1" customWidth="1"/>
    <col min="522" max="522" width="2.7109375" hidden="1" customWidth="1"/>
    <col min="523" max="768" width="11.42578125" hidden="1"/>
    <col min="769" max="769" width="2.7109375" hidden="1" customWidth="1"/>
    <col min="770" max="770" width="8.85546875" hidden="1" customWidth="1"/>
    <col min="771" max="771" width="15.28515625" hidden="1" customWidth="1"/>
    <col min="772" max="777" width="21.140625" hidden="1" customWidth="1"/>
    <col min="778" max="778" width="2.7109375" hidden="1" customWidth="1"/>
    <col min="779" max="1024" width="11.42578125" hidden="1"/>
    <col min="1025" max="1025" width="2.7109375" hidden="1" customWidth="1"/>
    <col min="1026" max="1026" width="8.85546875" hidden="1" customWidth="1"/>
    <col min="1027" max="1027" width="15.28515625" hidden="1" customWidth="1"/>
    <col min="1028" max="1033" width="21.140625" hidden="1" customWidth="1"/>
    <col min="1034" max="1034" width="2.7109375" hidden="1" customWidth="1"/>
    <col min="1035" max="1280" width="11.42578125" hidden="1"/>
    <col min="1281" max="1281" width="2.7109375" hidden="1" customWidth="1"/>
    <col min="1282" max="1282" width="8.85546875" hidden="1" customWidth="1"/>
    <col min="1283" max="1283" width="15.28515625" hidden="1" customWidth="1"/>
    <col min="1284" max="1289" width="21.140625" hidden="1" customWidth="1"/>
    <col min="1290" max="1290" width="2.7109375" hidden="1" customWidth="1"/>
    <col min="1291" max="1536" width="11.42578125" hidden="1"/>
    <col min="1537" max="1537" width="2.7109375" hidden="1" customWidth="1"/>
    <col min="1538" max="1538" width="8.85546875" hidden="1" customWidth="1"/>
    <col min="1539" max="1539" width="15.28515625" hidden="1" customWidth="1"/>
    <col min="1540" max="1545" width="21.140625" hidden="1" customWidth="1"/>
    <col min="1546" max="1546" width="2.7109375" hidden="1" customWidth="1"/>
    <col min="1547" max="1792" width="11.42578125" hidden="1"/>
    <col min="1793" max="1793" width="2.7109375" hidden="1" customWidth="1"/>
    <col min="1794" max="1794" width="8.85546875" hidden="1" customWidth="1"/>
    <col min="1795" max="1795" width="15.28515625" hidden="1" customWidth="1"/>
    <col min="1796" max="1801" width="21.140625" hidden="1" customWidth="1"/>
    <col min="1802" max="1802" width="2.7109375" hidden="1" customWidth="1"/>
    <col min="1803" max="2048" width="11.42578125" hidden="1"/>
    <col min="2049" max="2049" width="2.7109375" hidden="1" customWidth="1"/>
    <col min="2050" max="2050" width="8.85546875" hidden="1" customWidth="1"/>
    <col min="2051" max="2051" width="15.28515625" hidden="1" customWidth="1"/>
    <col min="2052" max="2057" width="21.140625" hidden="1" customWidth="1"/>
    <col min="2058" max="2058" width="2.7109375" hidden="1" customWidth="1"/>
    <col min="2059" max="2304" width="11.42578125" hidden="1"/>
    <col min="2305" max="2305" width="2.7109375" hidden="1" customWidth="1"/>
    <col min="2306" max="2306" width="8.85546875" hidden="1" customWidth="1"/>
    <col min="2307" max="2307" width="15.28515625" hidden="1" customWidth="1"/>
    <col min="2308" max="2313" width="21.140625" hidden="1" customWidth="1"/>
    <col min="2314" max="2314" width="2.7109375" hidden="1" customWidth="1"/>
    <col min="2315" max="2560" width="11.42578125" hidden="1"/>
    <col min="2561" max="2561" width="2.7109375" hidden="1" customWidth="1"/>
    <col min="2562" max="2562" width="8.85546875" hidden="1" customWidth="1"/>
    <col min="2563" max="2563" width="15.28515625" hidden="1" customWidth="1"/>
    <col min="2564" max="2569" width="21.140625" hidden="1" customWidth="1"/>
    <col min="2570" max="2570" width="2.7109375" hidden="1" customWidth="1"/>
    <col min="2571" max="2816" width="11.42578125" hidden="1"/>
    <col min="2817" max="2817" width="2.7109375" hidden="1" customWidth="1"/>
    <col min="2818" max="2818" width="8.85546875" hidden="1" customWidth="1"/>
    <col min="2819" max="2819" width="15.28515625" hidden="1" customWidth="1"/>
    <col min="2820" max="2825" width="21.140625" hidden="1" customWidth="1"/>
    <col min="2826" max="2826" width="2.7109375" hidden="1" customWidth="1"/>
    <col min="2827" max="3072" width="11.42578125" hidden="1"/>
    <col min="3073" max="3073" width="2.7109375" hidden="1" customWidth="1"/>
    <col min="3074" max="3074" width="8.85546875" hidden="1" customWidth="1"/>
    <col min="3075" max="3075" width="15.28515625" hidden="1" customWidth="1"/>
    <col min="3076" max="3081" width="21.140625" hidden="1" customWidth="1"/>
    <col min="3082" max="3082" width="2.7109375" hidden="1" customWidth="1"/>
    <col min="3083" max="3328" width="11.42578125" hidden="1"/>
    <col min="3329" max="3329" width="2.7109375" hidden="1" customWidth="1"/>
    <col min="3330" max="3330" width="8.85546875" hidden="1" customWidth="1"/>
    <col min="3331" max="3331" width="15.28515625" hidden="1" customWidth="1"/>
    <col min="3332" max="3337" width="21.140625" hidden="1" customWidth="1"/>
    <col min="3338" max="3338" width="2.7109375" hidden="1" customWidth="1"/>
    <col min="3339" max="3584" width="11.42578125" hidden="1"/>
    <col min="3585" max="3585" width="2.7109375" hidden="1" customWidth="1"/>
    <col min="3586" max="3586" width="8.85546875" hidden="1" customWidth="1"/>
    <col min="3587" max="3587" width="15.28515625" hidden="1" customWidth="1"/>
    <col min="3588" max="3593" width="21.140625" hidden="1" customWidth="1"/>
    <col min="3594" max="3594" width="2.7109375" hidden="1" customWidth="1"/>
    <col min="3595" max="3840" width="11.42578125" hidden="1"/>
    <col min="3841" max="3841" width="2.7109375" hidden="1" customWidth="1"/>
    <col min="3842" max="3842" width="8.85546875" hidden="1" customWidth="1"/>
    <col min="3843" max="3843" width="15.28515625" hidden="1" customWidth="1"/>
    <col min="3844" max="3849" width="21.140625" hidden="1" customWidth="1"/>
    <col min="3850" max="3850" width="2.7109375" hidden="1" customWidth="1"/>
    <col min="3851" max="4096" width="11.42578125" hidden="1"/>
    <col min="4097" max="4097" width="2.7109375" hidden="1" customWidth="1"/>
    <col min="4098" max="4098" width="8.85546875" hidden="1" customWidth="1"/>
    <col min="4099" max="4099" width="15.28515625" hidden="1" customWidth="1"/>
    <col min="4100" max="4105" width="21.140625" hidden="1" customWidth="1"/>
    <col min="4106" max="4106" width="2.7109375" hidden="1" customWidth="1"/>
    <col min="4107" max="4352" width="11.42578125" hidden="1"/>
    <col min="4353" max="4353" width="2.7109375" hidden="1" customWidth="1"/>
    <col min="4354" max="4354" width="8.85546875" hidden="1" customWidth="1"/>
    <col min="4355" max="4355" width="15.28515625" hidden="1" customWidth="1"/>
    <col min="4356" max="4361" width="21.140625" hidden="1" customWidth="1"/>
    <col min="4362" max="4362" width="2.7109375" hidden="1" customWidth="1"/>
    <col min="4363" max="4608" width="11.42578125" hidden="1"/>
    <col min="4609" max="4609" width="2.7109375" hidden="1" customWidth="1"/>
    <col min="4610" max="4610" width="8.85546875" hidden="1" customWidth="1"/>
    <col min="4611" max="4611" width="15.28515625" hidden="1" customWidth="1"/>
    <col min="4612" max="4617" width="21.140625" hidden="1" customWidth="1"/>
    <col min="4618" max="4618" width="2.7109375" hidden="1" customWidth="1"/>
    <col min="4619" max="4864" width="11.42578125" hidden="1"/>
    <col min="4865" max="4865" width="2.7109375" hidden="1" customWidth="1"/>
    <col min="4866" max="4866" width="8.85546875" hidden="1" customWidth="1"/>
    <col min="4867" max="4867" width="15.28515625" hidden="1" customWidth="1"/>
    <col min="4868" max="4873" width="21.140625" hidden="1" customWidth="1"/>
    <col min="4874" max="4874" width="2.7109375" hidden="1" customWidth="1"/>
    <col min="4875" max="5120" width="11.42578125" hidden="1"/>
    <col min="5121" max="5121" width="2.7109375" hidden="1" customWidth="1"/>
    <col min="5122" max="5122" width="8.85546875" hidden="1" customWidth="1"/>
    <col min="5123" max="5123" width="15.28515625" hidden="1" customWidth="1"/>
    <col min="5124" max="5129" width="21.140625" hidden="1" customWidth="1"/>
    <col min="5130" max="5130" width="2.7109375" hidden="1" customWidth="1"/>
    <col min="5131" max="5376" width="11.42578125" hidden="1"/>
    <col min="5377" max="5377" width="2.7109375" hidden="1" customWidth="1"/>
    <col min="5378" max="5378" width="8.85546875" hidden="1" customWidth="1"/>
    <col min="5379" max="5379" width="15.28515625" hidden="1" customWidth="1"/>
    <col min="5380" max="5385" width="21.140625" hidden="1" customWidth="1"/>
    <col min="5386" max="5386" width="2.7109375" hidden="1" customWidth="1"/>
    <col min="5387" max="5632" width="11.42578125" hidden="1"/>
    <col min="5633" max="5633" width="2.7109375" hidden="1" customWidth="1"/>
    <col min="5634" max="5634" width="8.85546875" hidden="1" customWidth="1"/>
    <col min="5635" max="5635" width="15.28515625" hidden="1" customWidth="1"/>
    <col min="5636" max="5641" width="21.140625" hidden="1" customWidth="1"/>
    <col min="5642" max="5642" width="2.7109375" hidden="1" customWidth="1"/>
    <col min="5643" max="5888" width="11.42578125" hidden="1"/>
    <col min="5889" max="5889" width="2.7109375" hidden="1" customWidth="1"/>
    <col min="5890" max="5890" width="8.85546875" hidden="1" customWidth="1"/>
    <col min="5891" max="5891" width="15.28515625" hidden="1" customWidth="1"/>
    <col min="5892" max="5897" width="21.140625" hidden="1" customWidth="1"/>
    <col min="5898" max="5898" width="2.7109375" hidden="1" customWidth="1"/>
    <col min="5899" max="6144" width="11.42578125" hidden="1"/>
    <col min="6145" max="6145" width="2.7109375" hidden="1" customWidth="1"/>
    <col min="6146" max="6146" width="8.85546875" hidden="1" customWidth="1"/>
    <col min="6147" max="6147" width="15.28515625" hidden="1" customWidth="1"/>
    <col min="6148" max="6153" width="21.140625" hidden="1" customWidth="1"/>
    <col min="6154" max="6154" width="2.7109375" hidden="1" customWidth="1"/>
    <col min="6155" max="6400" width="11.42578125" hidden="1"/>
    <col min="6401" max="6401" width="2.7109375" hidden="1" customWidth="1"/>
    <col min="6402" max="6402" width="8.85546875" hidden="1" customWidth="1"/>
    <col min="6403" max="6403" width="15.28515625" hidden="1" customWidth="1"/>
    <col min="6404" max="6409" width="21.140625" hidden="1" customWidth="1"/>
    <col min="6410" max="6410" width="2.7109375" hidden="1" customWidth="1"/>
    <col min="6411" max="6656" width="11.42578125" hidden="1"/>
    <col min="6657" max="6657" width="2.7109375" hidden="1" customWidth="1"/>
    <col min="6658" max="6658" width="8.85546875" hidden="1" customWidth="1"/>
    <col min="6659" max="6659" width="15.28515625" hidden="1" customWidth="1"/>
    <col min="6660" max="6665" width="21.140625" hidden="1" customWidth="1"/>
    <col min="6666" max="6666" width="2.7109375" hidden="1" customWidth="1"/>
    <col min="6667" max="6912" width="11.42578125" hidden="1"/>
    <col min="6913" max="6913" width="2.7109375" hidden="1" customWidth="1"/>
    <col min="6914" max="6914" width="8.85546875" hidden="1" customWidth="1"/>
    <col min="6915" max="6915" width="15.28515625" hidden="1" customWidth="1"/>
    <col min="6916" max="6921" width="21.140625" hidden="1" customWidth="1"/>
    <col min="6922" max="6922" width="2.7109375" hidden="1" customWidth="1"/>
    <col min="6923" max="7168" width="11.42578125" hidden="1"/>
    <col min="7169" max="7169" width="2.7109375" hidden="1" customWidth="1"/>
    <col min="7170" max="7170" width="8.85546875" hidden="1" customWidth="1"/>
    <col min="7171" max="7171" width="15.28515625" hidden="1" customWidth="1"/>
    <col min="7172" max="7177" width="21.140625" hidden="1" customWidth="1"/>
    <col min="7178" max="7178" width="2.7109375" hidden="1" customWidth="1"/>
    <col min="7179" max="7424" width="11.42578125" hidden="1"/>
    <col min="7425" max="7425" width="2.7109375" hidden="1" customWidth="1"/>
    <col min="7426" max="7426" width="8.85546875" hidden="1" customWidth="1"/>
    <col min="7427" max="7427" width="15.28515625" hidden="1" customWidth="1"/>
    <col min="7428" max="7433" width="21.140625" hidden="1" customWidth="1"/>
    <col min="7434" max="7434" width="2.7109375" hidden="1" customWidth="1"/>
    <col min="7435" max="7680" width="11.42578125" hidden="1"/>
    <col min="7681" max="7681" width="2.7109375" hidden="1" customWidth="1"/>
    <col min="7682" max="7682" width="8.85546875" hidden="1" customWidth="1"/>
    <col min="7683" max="7683" width="15.28515625" hidden="1" customWidth="1"/>
    <col min="7684" max="7689" width="21.140625" hidden="1" customWidth="1"/>
    <col min="7690" max="7690" width="2.7109375" hidden="1" customWidth="1"/>
    <col min="7691" max="7936" width="11.42578125" hidden="1"/>
    <col min="7937" max="7937" width="2.7109375" hidden="1" customWidth="1"/>
    <col min="7938" max="7938" width="8.85546875" hidden="1" customWidth="1"/>
    <col min="7939" max="7939" width="15.28515625" hidden="1" customWidth="1"/>
    <col min="7940" max="7945" width="21.140625" hidden="1" customWidth="1"/>
    <col min="7946" max="7946" width="2.7109375" hidden="1" customWidth="1"/>
    <col min="7947" max="8192" width="11.42578125" hidden="1"/>
    <col min="8193" max="8193" width="2.7109375" hidden="1" customWidth="1"/>
    <col min="8194" max="8194" width="8.85546875" hidden="1" customWidth="1"/>
    <col min="8195" max="8195" width="15.28515625" hidden="1" customWidth="1"/>
    <col min="8196" max="8201" width="21.140625" hidden="1" customWidth="1"/>
    <col min="8202" max="8202" width="2.7109375" hidden="1" customWidth="1"/>
    <col min="8203" max="8448" width="11.42578125" hidden="1"/>
    <col min="8449" max="8449" width="2.7109375" hidden="1" customWidth="1"/>
    <col min="8450" max="8450" width="8.85546875" hidden="1" customWidth="1"/>
    <col min="8451" max="8451" width="15.28515625" hidden="1" customWidth="1"/>
    <col min="8452" max="8457" width="21.140625" hidden="1" customWidth="1"/>
    <col min="8458" max="8458" width="2.7109375" hidden="1" customWidth="1"/>
    <col min="8459" max="8704" width="11.42578125" hidden="1"/>
    <col min="8705" max="8705" width="2.7109375" hidden="1" customWidth="1"/>
    <col min="8706" max="8706" width="8.85546875" hidden="1" customWidth="1"/>
    <col min="8707" max="8707" width="15.28515625" hidden="1" customWidth="1"/>
    <col min="8708" max="8713" width="21.140625" hidden="1" customWidth="1"/>
    <col min="8714" max="8714" width="2.7109375" hidden="1" customWidth="1"/>
    <col min="8715" max="8960" width="11.42578125" hidden="1"/>
    <col min="8961" max="8961" width="2.7109375" hidden="1" customWidth="1"/>
    <col min="8962" max="8962" width="8.85546875" hidden="1" customWidth="1"/>
    <col min="8963" max="8963" width="15.28515625" hidden="1" customWidth="1"/>
    <col min="8964" max="8969" width="21.140625" hidden="1" customWidth="1"/>
    <col min="8970" max="8970" width="2.7109375" hidden="1" customWidth="1"/>
    <col min="8971" max="9216" width="11.42578125" hidden="1"/>
    <col min="9217" max="9217" width="2.7109375" hidden="1" customWidth="1"/>
    <col min="9218" max="9218" width="8.85546875" hidden="1" customWidth="1"/>
    <col min="9219" max="9219" width="15.28515625" hidden="1" customWidth="1"/>
    <col min="9220" max="9225" width="21.140625" hidden="1" customWidth="1"/>
    <col min="9226" max="9226" width="2.7109375" hidden="1" customWidth="1"/>
    <col min="9227" max="9472" width="11.42578125" hidden="1"/>
    <col min="9473" max="9473" width="2.7109375" hidden="1" customWidth="1"/>
    <col min="9474" max="9474" width="8.85546875" hidden="1" customWidth="1"/>
    <col min="9475" max="9475" width="15.28515625" hidden="1" customWidth="1"/>
    <col min="9476" max="9481" width="21.140625" hidden="1" customWidth="1"/>
    <col min="9482" max="9482" width="2.7109375" hidden="1" customWidth="1"/>
    <col min="9483" max="9728" width="11.42578125" hidden="1"/>
    <col min="9729" max="9729" width="2.7109375" hidden="1" customWidth="1"/>
    <col min="9730" max="9730" width="8.85546875" hidden="1" customWidth="1"/>
    <col min="9731" max="9731" width="15.28515625" hidden="1" customWidth="1"/>
    <col min="9732" max="9737" width="21.140625" hidden="1" customWidth="1"/>
    <col min="9738" max="9738" width="2.7109375" hidden="1" customWidth="1"/>
    <col min="9739" max="9984" width="11.42578125" hidden="1"/>
    <col min="9985" max="9985" width="2.7109375" hidden="1" customWidth="1"/>
    <col min="9986" max="9986" width="8.85546875" hidden="1" customWidth="1"/>
    <col min="9987" max="9987" width="15.28515625" hidden="1" customWidth="1"/>
    <col min="9988" max="9993" width="21.140625" hidden="1" customWidth="1"/>
    <col min="9994" max="9994" width="2.7109375" hidden="1" customWidth="1"/>
    <col min="9995" max="10240" width="11.42578125" hidden="1"/>
    <col min="10241" max="10241" width="2.7109375" hidden="1" customWidth="1"/>
    <col min="10242" max="10242" width="8.85546875" hidden="1" customWidth="1"/>
    <col min="10243" max="10243" width="15.28515625" hidden="1" customWidth="1"/>
    <col min="10244" max="10249" width="21.140625" hidden="1" customWidth="1"/>
    <col min="10250" max="10250" width="2.7109375" hidden="1" customWidth="1"/>
    <col min="10251" max="10496" width="11.42578125" hidden="1"/>
    <col min="10497" max="10497" width="2.7109375" hidden="1" customWidth="1"/>
    <col min="10498" max="10498" width="8.85546875" hidden="1" customWidth="1"/>
    <col min="10499" max="10499" width="15.28515625" hidden="1" customWidth="1"/>
    <col min="10500" max="10505" width="21.140625" hidden="1" customWidth="1"/>
    <col min="10506" max="10506" width="2.7109375" hidden="1" customWidth="1"/>
    <col min="10507" max="10752" width="11.42578125" hidden="1"/>
    <col min="10753" max="10753" width="2.7109375" hidden="1" customWidth="1"/>
    <col min="10754" max="10754" width="8.85546875" hidden="1" customWidth="1"/>
    <col min="10755" max="10755" width="15.28515625" hidden="1" customWidth="1"/>
    <col min="10756" max="10761" width="21.140625" hidden="1" customWidth="1"/>
    <col min="10762" max="10762" width="2.7109375" hidden="1" customWidth="1"/>
    <col min="10763" max="11008" width="11.42578125" hidden="1"/>
    <col min="11009" max="11009" width="2.7109375" hidden="1" customWidth="1"/>
    <col min="11010" max="11010" width="8.85546875" hidden="1" customWidth="1"/>
    <col min="11011" max="11011" width="15.28515625" hidden="1" customWidth="1"/>
    <col min="11012" max="11017" width="21.140625" hidden="1" customWidth="1"/>
    <col min="11018" max="11018" width="2.7109375" hidden="1" customWidth="1"/>
    <col min="11019" max="11264" width="11.42578125" hidden="1"/>
    <col min="11265" max="11265" width="2.7109375" hidden="1" customWidth="1"/>
    <col min="11266" max="11266" width="8.85546875" hidden="1" customWidth="1"/>
    <col min="11267" max="11267" width="15.28515625" hidden="1" customWidth="1"/>
    <col min="11268" max="11273" width="21.140625" hidden="1" customWidth="1"/>
    <col min="11274" max="11274" width="2.7109375" hidden="1" customWidth="1"/>
    <col min="11275" max="11520" width="11.42578125" hidden="1"/>
    <col min="11521" max="11521" width="2.7109375" hidden="1" customWidth="1"/>
    <col min="11522" max="11522" width="8.85546875" hidden="1" customWidth="1"/>
    <col min="11523" max="11523" width="15.28515625" hidden="1" customWidth="1"/>
    <col min="11524" max="11529" width="21.140625" hidden="1" customWidth="1"/>
    <col min="11530" max="11530" width="2.7109375" hidden="1" customWidth="1"/>
    <col min="11531" max="11776" width="11.42578125" hidden="1"/>
    <col min="11777" max="11777" width="2.7109375" hidden="1" customWidth="1"/>
    <col min="11778" max="11778" width="8.85546875" hidden="1" customWidth="1"/>
    <col min="11779" max="11779" width="15.28515625" hidden="1" customWidth="1"/>
    <col min="11780" max="11785" width="21.140625" hidden="1" customWidth="1"/>
    <col min="11786" max="11786" width="2.7109375" hidden="1" customWidth="1"/>
    <col min="11787" max="12032" width="11.42578125" hidden="1"/>
    <col min="12033" max="12033" width="2.7109375" hidden="1" customWidth="1"/>
    <col min="12034" max="12034" width="8.85546875" hidden="1" customWidth="1"/>
    <col min="12035" max="12035" width="15.28515625" hidden="1" customWidth="1"/>
    <col min="12036" max="12041" width="21.140625" hidden="1" customWidth="1"/>
    <col min="12042" max="12042" width="2.7109375" hidden="1" customWidth="1"/>
    <col min="12043" max="12288" width="11.42578125" hidden="1"/>
    <col min="12289" max="12289" width="2.7109375" hidden="1" customWidth="1"/>
    <col min="12290" max="12290" width="8.85546875" hidden="1" customWidth="1"/>
    <col min="12291" max="12291" width="15.28515625" hidden="1" customWidth="1"/>
    <col min="12292" max="12297" width="21.140625" hidden="1" customWidth="1"/>
    <col min="12298" max="12298" width="2.7109375" hidden="1" customWidth="1"/>
    <col min="12299" max="12544" width="11.42578125" hidden="1"/>
    <col min="12545" max="12545" width="2.7109375" hidden="1" customWidth="1"/>
    <col min="12546" max="12546" width="8.85546875" hidden="1" customWidth="1"/>
    <col min="12547" max="12547" width="15.28515625" hidden="1" customWidth="1"/>
    <col min="12548" max="12553" width="21.140625" hidden="1" customWidth="1"/>
    <col min="12554" max="12554" width="2.7109375" hidden="1" customWidth="1"/>
    <col min="12555" max="12800" width="11.42578125" hidden="1"/>
    <col min="12801" max="12801" width="2.7109375" hidden="1" customWidth="1"/>
    <col min="12802" max="12802" width="8.85546875" hidden="1" customWidth="1"/>
    <col min="12803" max="12803" width="15.28515625" hidden="1" customWidth="1"/>
    <col min="12804" max="12809" width="21.140625" hidden="1" customWidth="1"/>
    <col min="12810" max="12810" width="2.7109375" hidden="1" customWidth="1"/>
    <col min="12811" max="13056" width="11.42578125" hidden="1"/>
    <col min="13057" max="13057" width="2.7109375" hidden="1" customWidth="1"/>
    <col min="13058" max="13058" width="8.85546875" hidden="1" customWidth="1"/>
    <col min="13059" max="13059" width="15.28515625" hidden="1" customWidth="1"/>
    <col min="13060" max="13065" width="21.140625" hidden="1" customWidth="1"/>
    <col min="13066" max="13066" width="2.7109375" hidden="1" customWidth="1"/>
    <col min="13067" max="13312" width="11.42578125" hidden="1"/>
    <col min="13313" max="13313" width="2.7109375" hidden="1" customWidth="1"/>
    <col min="13314" max="13314" width="8.85546875" hidden="1" customWidth="1"/>
    <col min="13315" max="13315" width="15.28515625" hidden="1" customWidth="1"/>
    <col min="13316" max="13321" width="21.140625" hidden="1" customWidth="1"/>
    <col min="13322" max="13322" width="2.7109375" hidden="1" customWidth="1"/>
    <col min="13323" max="13568" width="11.42578125" hidden="1"/>
    <col min="13569" max="13569" width="2.7109375" hidden="1" customWidth="1"/>
    <col min="13570" max="13570" width="8.85546875" hidden="1" customWidth="1"/>
    <col min="13571" max="13571" width="15.28515625" hidden="1" customWidth="1"/>
    <col min="13572" max="13577" width="21.140625" hidden="1" customWidth="1"/>
    <col min="13578" max="13578" width="2.7109375" hidden="1" customWidth="1"/>
    <col min="13579" max="13824" width="11.42578125" hidden="1"/>
    <col min="13825" max="13825" width="2.7109375" hidden="1" customWidth="1"/>
    <col min="13826" max="13826" width="8.85546875" hidden="1" customWidth="1"/>
    <col min="13827" max="13827" width="15.28515625" hidden="1" customWidth="1"/>
    <col min="13828" max="13833" width="21.140625" hidden="1" customWidth="1"/>
    <col min="13834" max="13834" width="2.7109375" hidden="1" customWidth="1"/>
    <col min="13835" max="14080" width="11.42578125" hidden="1"/>
    <col min="14081" max="14081" width="2.7109375" hidden="1" customWidth="1"/>
    <col min="14082" max="14082" width="8.85546875" hidden="1" customWidth="1"/>
    <col min="14083" max="14083" width="15.28515625" hidden="1" customWidth="1"/>
    <col min="14084" max="14089" width="21.140625" hidden="1" customWidth="1"/>
    <col min="14090" max="14090" width="2.7109375" hidden="1" customWidth="1"/>
    <col min="14091" max="14336" width="11.42578125" hidden="1"/>
    <col min="14337" max="14337" width="2.7109375" hidden="1" customWidth="1"/>
    <col min="14338" max="14338" width="8.85546875" hidden="1" customWidth="1"/>
    <col min="14339" max="14339" width="15.28515625" hidden="1" customWidth="1"/>
    <col min="14340" max="14345" width="21.140625" hidden="1" customWidth="1"/>
    <col min="14346" max="14346" width="2.7109375" hidden="1" customWidth="1"/>
    <col min="14347" max="14592" width="11.42578125" hidden="1"/>
    <col min="14593" max="14593" width="2.7109375" hidden="1" customWidth="1"/>
    <col min="14594" max="14594" width="8.85546875" hidden="1" customWidth="1"/>
    <col min="14595" max="14595" width="15.28515625" hidden="1" customWidth="1"/>
    <col min="14596" max="14601" width="21.140625" hidden="1" customWidth="1"/>
    <col min="14602" max="14602" width="2.7109375" hidden="1" customWidth="1"/>
    <col min="14603" max="14848" width="11.42578125" hidden="1"/>
    <col min="14849" max="14849" width="2.7109375" hidden="1" customWidth="1"/>
    <col min="14850" max="14850" width="8.85546875" hidden="1" customWidth="1"/>
    <col min="14851" max="14851" width="15.28515625" hidden="1" customWidth="1"/>
    <col min="14852" max="14857" width="21.140625" hidden="1" customWidth="1"/>
    <col min="14858" max="14858" width="2.7109375" hidden="1" customWidth="1"/>
    <col min="14859" max="15104" width="11.42578125" hidden="1"/>
    <col min="15105" max="15105" width="2.7109375" hidden="1" customWidth="1"/>
    <col min="15106" max="15106" width="8.85546875" hidden="1" customWidth="1"/>
    <col min="15107" max="15107" width="15.28515625" hidden="1" customWidth="1"/>
    <col min="15108" max="15113" width="21.140625" hidden="1" customWidth="1"/>
    <col min="15114" max="15114" width="2.7109375" hidden="1" customWidth="1"/>
    <col min="15115" max="15360" width="11.42578125" hidden="1"/>
    <col min="15361" max="15361" width="2.7109375" hidden="1" customWidth="1"/>
    <col min="15362" max="15362" width="8.85546875" hidden="1" customWidth="1"/>
    <col min="15363" max="15363" width="15.28515625" hidden="1" customWidth="1"/>
    <col min="15364" max="15369" width="21.140625" hidden="1" customWidth="1"/>
    <col min="15370" max="15370" width="2.7109375" hidden="1" customWidth="1"/>
    <col min="15371" max="15616" width="11.42578125" hidden="1"/>
    <col min="15617" max="15617" width="2.7109375" hidden="1" customWidth="1"/>
    <col min="15618" max="15618" width="8.85546875" hidden="1" customWidth="1"/>
    <col min="15619" max="15619" width="15.28515625" hidden="1" customWidth="1"/>
    <col min="15620" max="15625" width="21.140625" hidden="1" customWidth="1"/>
    <col min="15626" max="15626" width="2.7109375" hidden="1" customWidth="1"/>
    <col min="15627" max="15872" width="11.42578125" hidden="1"/>
    <col min="15873" max="15873" width="2.7109375" hidden="1" customWidth="1"/>
    <col min="15874" max="15874" width="8.85546875" hidden="1" customWidth="1"/>
    <col min="15875" max="15875" width="15.28515625" hidden="1" customWidth="1"/>
    <col min="15876" max="15881" width="21.140625" hidden="1" customWidth="1"/>
    <col min="15882" max="15882" width="2.7109375" hidden="1" customWidth="1"/>
    <col min="15883" max="16128" width="11.42578125" hidden="1"/>
    <col min="16129" max="16129" width="2.7109375" hidden="1" customWidth="1"/>
    <col min="16130" max="16130" width="8.85546875" hidden="1" customWidth="1"/>
    <col min="16131" max="16131" width="15.28515625" hidden="1" customWidth="1"/>
    <col min="16132" max="16137" width="21.140625" hidden="1" customWidth="1"/>
    <col min="16138" max="16138" width="2.7109375" hidden="1" customWidth="1"/>
    <col min="16139" max="16384" width="11.42578125" hidden="1"/>
  </cols>
  <sheetData>
    <row r="1" spans="2:9">
      <c r="B1" s="222" t="s">
        <v>194</v>
      </c>
      <c r="C1" s="222"/>
      <c r="D1" s="222"/>
      <c r="E1" s="222"/>
      <c r="F1" s="222"/>
      <c r="G1" s="222"/>
      <c r="H1" s="222"/>
      <c r="I1" s="222"/>
    </row>
    <row r="2" spans="2:9">
      <c r="B2" s="222" t="s">
        <v>0</v>
      </c>
      <c r="C2" s="222"/>
      <c r="D2" s="222"/>
      <c r="E2" s="222"/>
      <c r="F2" s="222"/>
      <c r="G2" s="222"/>
      <c r="H2" s="222"/>
      <c r="I2" s="222"/>
    </row>
    <row r="3" spans="2:9">
      <c r="B3" s="222" t="s">
        <v>1</v>
      </c>
      <c r="C3" s="222"/>
      <c r="D3" s="222"/>
      <c r="E3" s="222"/>
      <c r="F3" s="222"/>
      <c r="G3" s="222"/>
      <c r="H3" s="222"/>
      <c r="I3" s="222"/>
    </row>
    <row r="4" spans="2:9">
      <c r="B4" s="222" t="s">
        <v>203</v>
      </c>
      <c r="C4" s="222"/>
      <c r="D4" s="222"/>
      <c r="E4" s="222"/>
      <c r="F4" s="222"/>
      <c r="G4" s="222"/>
      <c r="H4" s="222"/>
      <c r="I4" s="222"/>
    </row>
    <row r="5" spans="2:9">
      <c r="B5" s="1"/>
      <c r="C5" s="1"/>
      <c r="D5" s="1"/>
      <c r="E5" s="1"/>
      <c r="F5" s="1"/>
      <c r="G5" s="1"/>
      <c r="H5" s="1"/>
      <c r="I5" s="1"/>
    </row>
    <row r="6" spans="2:9">
      <c r="B6" s="223" t="s">
        <v>2</v>
      </c>
      <c r="C6" s="224"/>
      <c r="D6" s="229" t="s">
        <v>3</v>
      </c>
      <c r="E6" s="230"/>
      <c r="F6" s="230"/>
      <c r="G6" s="230"/>
      <c r="H6" s="231"/>
      <c r="I6" s="232" t="s">
        <v>4</v>
      </c>
    </row>
    <row r="7" spans="2:9" ht="24">
      <c r="B7" s="225"/>
      <c r="C7" s="226"/>
      <c r="D7" s="2" t="s">
        <v>5</v>
      </c>
      <c r="E7" s="3" t="s">
        <v>6</v>
      </c>
      <c r="F7" s="2" t="s">
        <v>7</v>
      </c>
      <c r="G7" s="2" t="s">
        <v>8</v>
      </c>
      <c r="H7" s="2" t="s">
        <v>9</v>
      </c>
      <c r="I7" s="233"/>
    </row>
    <row r="8" spans="2:9">
      <c r="B8" s="227"/>
      <c r="C8" s="228"/>
      <c r="D8" s="2">
        <v>1</v>
      </c>
      <c r="E8" s="2">
        <v>2</v>
      </c>
      <c r="F8" s="2" t="s">
        <v>10</v>
      </c>
      <c r="G8" s="2">
        <v>4</v>
      </c>
      <c r="H8" s="2">
        <v>5</v>
      </c>
      <c r="I8" s="2" t="s">
        <v>11</v>
      </c>
    </row>
    <row r="9" spans="2:9">
      <c r="B9" s="4"/>
      <c r="C9" s="5"/>
      <c r="D9" s="6"/>
      <c r="E9" s="6"/>
      <c r="F9" s="6"/>
      <c r="G9" s="6"/>
      <c r="H9" s="6"/>
      <c r="I9" s="6"/>
    </row>
    <row r="10" spans="2:9">
      <c r="B10" s="236" t="s">
        <v>12</v>
      </c>
      <c r="C10" s="237"/>
      <c r="D10" s="7">
        <v>34716868</v>
      </c>
      <c r="E10" s="7">
        <v>0</v>
      </c>
      <c r="F10" s="8">
        <f>D10+E10</f>
        <v>34716868</v>
      </c>
      <c r="G10" s="7">
        <f>H10</f>
        <v>4077575.8</v>
      </c>
      <c r="H10" s="7">
        <v>4077575.8</v>
      </c>
      <c r="I10" s="8">
        <f>IF(AND(F10&gt;=0,G10&gt;=0),(F10-G10),"-")</f>
        <v>30639292.199999999</v>
      </c>
    </row>
    <row r="11" spans="2:9">
      <c r="B11" s="9"/>
      <c r="C11" s="10"/>
      <c r="D11" s="11"/>
      <c r="E11" s="11"/>
      <c r="F11" s="11"/>
      <c r="G11" s="11"/>
      <c r="H11" s="11"/>
      <c r="I11" s="11"/>
    </row>
    <row r="12" spans="2:9">
      <c r="B12" s="236" t="s">
        <v>13</v>
      </c>
      <c r="C12" s="237"/>
      <c r="D12" s="7">
        <v>14437975</v>
      </c>
      <c r="E12" s="7">
        <v>0</v>
      </c>
      <c r="F12" s="8">
        <f>D12+E12</f>
        <v>14437975</v>
      </c>
      <c r="G12" s="7">
        <f>H12</f>
        <v>124394.15</v>
      </c>
      <c r="H12" s="7">
        <v>124394.15</v>
      </c>
      <c r="I12" s="8">
        <f>IF(AND(F12&gt;=0,G12&gt;=0),(F12-G12),"-")</f>
        <v>14313580.85</v>
      </c>
    </row>
    <row r="13" spans="2:9">
      <c r="B13" s="9"/>
      <c r="C13" s="10"/>
      <c r="D13" s="11"/>
      <c r="E13" s="11"/>
      <c r="F13" s="11"/>
      <c r="G13" s="11"/>
      <c r="H13" s="11"/>
      <c r="I13" s="11"/>
    </row>
    <row r="14" spans="2:9">
      <c r="B14" s="236" t="s">
        <v>14</v>
      </c>
      <c r="C14" s="237"/>
      <c r="D14" s="7">
        <v>978755</v>
      </c>
      <c r="E14" s="7">
        <v>0</v>
      </c>
      <c r="F14" s="8">
        <f>D14+E14</f>
        <v>978755</v>
      </c>
      <c r="G14" s="7">
        <f>H14</f>
        <v>47379.05</v>
      </c>
      <c r="H14" s="7">
        <v>47379.05</v>
      </c>
      <c r="I14" s="8">
        <f>IF(AND(F14&gt;=0,G14&gt;=0),(F14-G14),"-")</f>
        <v>931375.95</v>
      </c>
    </row>
    <row r="15" spans="2:9">
      <c r="B15" s="12"/>
      <c r="C15" s="13"/>
      <c r="D15" s="14"/>
      <c r="E15" s="14"/>
      <c r="F15" s="15"/>
      <c r="G15" s="14"/>
      <c r="H15" s="14"/>
      <c r="I15" s="15"/>
    </row>
    <row r="16" spans="2:9">
      <c r="B16" s="236" t="s">
        <v>15</v>
      </c>
      <c r="C16" s="237"/>
      <c r="D16" s="16">
        <v>34680</v>
      </c>
      <c r="E16" s="7">
        <v>0</v>
      </c>
      <c r="F16" s="8">
        <f>D16+E16</f>
        <v>34680</v>
      </c>
      <c r="G16" s="7">
        <f>H16</f>
        <v>8670</v>
      </c>
      <c r="H16" s="7">
        <v>8670</v>
      </c>
      <c r="I16" s="8">
        <f>IF(AND(F16&gt;=0,G16&gt;=0),(F16-G16),"-")</f>
        <v>26010</v>
      </c>
    </row>
    <row r="17" spans="2:9">
      <c r="B17" s="12"/>
      <c r="C17" s="13"/>
      <c r="D17" s="14"/>
      <c r="E17" s="14"/>
      <c r="F17" s="15"/>
      <c r="G17" s="14"/>
      <c r="H17" s="14"/>
      <c r="I17" s="15"/>
    </row>
    <row r="18" spans="2:9">
      <c r="B18" s="236" t="s">
        <v>16</v>
      </c>
      <c r="C18" s="237"/>
      <c r="D18" s="16">
        <v>0</v>
      </c>
      <c r="E18" s="7">
        <v>0</v>
      </c>
      <c r="F18" s="8">
        <f>D18+E18</f>
        <v>0</v>
      </c>
      <c r="G18" s="7">
        <v>0</v>
      </c>
      <c r="H18" s="7">
        <v>0</v>
      </c>
      <c r="I18" s="8">
        <f>IF(AND(F18&gt;=0,G18&gt;=0),(F18-G18),"-")</f>
        <v>0</v>
      </c>
    </row>
    <row r="19" spans="2:9">
      <c r="B19" s="236"/>
      <c r="C19" s="237"/>
      <c r="D19" s="17"/>
      <c r="E19" s="17"/>
      <c r="F19" s="17"/>
      <c r="G19" s="17"/>
      <c r="H19" s="17"/>
      <c r="I19" s="17"/>
    </row>
    <row r="20" spans="2:9">
      <c r="B20" s="18"/>
      <c r="C20" s="19" t="s">
        <v>17</v>
      </c>
      <c r="D20" s="20">
        <f>SUM(D10+D12+D14+D16+D18)</f>
        <v>50168278</v>
      </c>
      <c r="E20" s="21">
        <f t="shared" ref="E20:I20" si="0">SUM(E10+E12+E14+E16+E18)</f>
        <v>0</v>
      </c>
      <c r="F20" s="21">
        <f t="shared" si="0"/>
        <v>50168278</v>
      </c>
      <c r="G20" s="21">
        <f t="shared" si="0"/>
        <v>4258019</v>
      </c>
      <c r="H20" s="21">
        <f t="shared" si="0"/>
        <v>4258019</v>
      </c>
      <c r="I20" s="21">
        <f t="shared" si="0"/>
        <v>45910259</v>
      </c>
    </row>
    <row r="21" spans="2:9">
      <c r="B21" s="22"/>
      <c r="C21" s="22"/>
      <c r="D21" s="23"/>
      <c r="E21" s="23"/>
      <c r="F21" s="23"/>
      <c r="G21" s="23"/>
      <c r="H21" s="23"/>
      <c r="I21" s="23"/>
    </row>
    <row r="22" spans="2:9">
      <c r="B22" s="22"/>
      <c r="C22" s="22"/>
      <c r="D22" s="23"/>
      <c r="E22" s="23"/>
      <c r="F22" s="23"/>
      <c r="G22" s="23"/>
      <c r="H22" s="23"/>
      <c r="I22" s="23"/>
    </row>
    <row r="23" spans="2:9">
      <c r="B23" s="22"/>
      <c r="C23" s="22"/>
      <c r="D23" s="23"/>
      <c r="E23" s="23"/>
      <c r="F23" s="23"/>
      <c r="G23" s="23"/>
      <c r="H23" s="23"/>
      <c r="I23" s="23"/>
    </row>
    <row r="24" spans="2:9">
      <c r="B24" s="22"/>
      <c r="C24" s="22"/>
      <c r="D24" s="23"/>
      <c r="E24" s="23"/>
      <c r="F24" s="23"/>
      <c r="G24" s="23"/>
      <c r="H24" s="23"/>
      <c r="I24" s="23"/>
    </row>
    <row r="25" spans="2:9">
      <c r="B25" s="22"/>
      <c r="C25" s="22"/>
      <c r="D25" s="234" t="s">
        <v>18</v>
      </c>
      <c r="E25" s="234"/>
      <c r="F25" s="23"/>
      <c r="G25" s="234" t="s">
        <v>19</v>
      </c>
      <c r="H25" s="234"/>
      <c r="I25" s="23"/>
    </row>
    <row r="26" spans="2:9">
      <c r="B26" s="22"/>
      <c r="C26" s="22"/>
      <c r="D26" s="235"/>
      <c r="E26" s="235"/>
      <c r="F26" s="23"/>
      <c r="G26" s="235"/>
      <c r="H26" s="235"/>
      <c r="I26" s="23"/>
    </row>
    <row r="27" spans="2:9" ht="44.25">
      <c r="B27" s="22"/>
      <c r="C27" s="22"/>
      <c r="D27" s="23"/>
      <c r="E27" s="23"/>
      <c r="F27" s="24" t="s">
        <v>195</v>
      </c>
      <c r="G27" s="25"/>
      <c r="H27" s="23"/>
      <c r="I27" s="23"/>
    </row>
    <row r="28" spans="2:9">
      <c r="B28" s="22"/>
      <c r="C28" s="22"/>
      <c r="D28" s="23"/>
      <c r="E28" s="23"/>
      <c r="F28" s="23"/>
      <c r="G28" s="23"/>
      <c r="H28" s="23"/>
      <c r="I28" s="23"/>
    </row>
    <row r="29" spans="2:9"/>
    <row r="30" spans="2:9">
      <c r="D30" t="s">
        <v>196</v>
      </c>
      <c r="G30" t="s">
        <v>197</v>
      </c>
    </row>
    <row r="31" spans="2:9">
      <c r="D31" t="s">
        <v>198</v>
      </c>
      <c r="G31" t="s">
        <v>199</v>
      </c>
    </row>
    <row r="32" spans="2:9"/>
  </sheetData>
  <mergeCells count="17">
    <mergeCell ref="D25:E25"/>
    <mergeCell ref="G25:H25"/>
    <mergeCell ref="D26:E26"/>
    <mergeCell ref="G26:H26"/>
    <mergeCell ref="B10:C10"/>
    <mergeCell ref="B12:C12"/>
    <mergeCell ref="B14:C14"/>
    <mergeCell ref="B16:C16"/>
    <mergeCell ref="B18:C18"/>
    <mergeCell ref="B19:C19"/>
    <mergeCell ref="B1:I1"/>
    <mergeCell ref="B2:I2"/>
    <mergeCell ref="B3:I3"/>
    <mergeCell ref="B4:I4"/>
    <mergeCell ref="B6:C8"/>
    <mergeCell ref="D6:H6"/>
    <mergeCell ref="I6:I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H88"/>
  <sheetViews>
    <sheetView workbookViewId="0">
      <selection activeCell="A3" sqref="A3:H3"/>
    </sheetView>
  </sheetViews>
  <sheetFormatPr baseColWidth="10" defaultRowHeight="15"/>
  <cols>
    <col min="1" max="1" width="1.85546875" customWidth="1"/>
    <col min="2" max="2" width="66.7109375" customWidth="1"/>
    <col min="3" max="3" width="17.7109375" style="54" customWidth="1"/>
    <col min="4" max="4" width="14.7109375" style="54" customWidth="1"/>
    <col min="5" max="5" width="16.85546875" style="54" customWidth="1"/>
    <col min="6" max="7" width="16.85546875" style="54" bestFit="1" customWidth="1"/>
    <col min="8" max="8" width="16.7109375" style="54" customWidth="1"/>
    <col min="257" max="257" width="1.85546875" customWidth="1"/>
    <col min="258" max="258" width="66.7109375" customWidth="1"/>
    <col min="259" max="259" width="17.7109375" customWidth="1"/>
    <col min="260" max="260" width="14.7109375" customWidth="1"/>
    <col min="261" max="261" width="16.85546875" customWidth="1"/>
    <col min="262" max="263" width="16.85546875" bestFit="1" customWidth="1"/>
    <col min="264" max="264" width="16.7109375" customWidth="1"/>
    <col min="513" max="513" width="1.85546875" customWidth="1"/>
    <col min="514" max="514" width="66.7109375" customWidth="1"/>
    <col min="515" max="515" width="17.7109375" customWidth="1"/>
    <col min="516" max="516" width="14.7109375" customWidth="1"/>
    <col min="517" max="517" width="16.85546875" customWidth="1"/>
    <col min="518" max="519" width="16.85546875" bestFit="1" customWidth="1"/>
    <col min="520" max="520" width="16.7109375" customWidth="1"/>
    <col min="769" max="769" width="1.85546875" customWidth="1"/>
    <col min="770" max="770" width="66.7109375" customWidth="1"/>
    <col min="771" max="771" width="17.7109375" customWidth="1"/>
    <col min="772" max="772" width="14.7109375" customWidth="1"/>
    <col min="773" max="773" width="16.85546875" customWidth="1"/>
    <col min="774" max="775" width="16.85546875" bestFit="1" customWidth="1"/>
    <col min="776" max="776" width="16.7109375" customWidth="1"/>
    <col min="1025" max="1025" width="1.85546875" customWidth="1"/>
    <col min="1026" max="1026" width="66.7109375" customWidth="1"/>
    <col min="1027" max="1027" width="17.7109375" customWidth="1"/>
    <col min="1028" max="1028" width="14.7109375" customWidth="1"/>
    <col min="1029" max="1029" width="16.85546875" customWidth="1"/>
    <col min="1030" max="1031" width="16.85546875" bestFit="1" customWidth="1"/>
    <col min="1032" max="1032" width="16.7109375" customWidth="1"/>
    <col min="1281" max="1281" width="1.85546875" customWidth="1"/>
    <col min="1282" max="1282" width="66.7109375" customWidth="1"/>
    <col min="1283" max="1283" width="17.7109375" customWidth="1"/>
    <col min="1284" max="1284" width="14.7109375" customWidth="1"/>
    <col min="1285" max="1285" width="16.85546875" customWidth="1"/>
    <col min="1286" max="1287" width="16.85546875" bestFit="1" customWidth="1"/>
    <col min="1288" max="1288" width="16.7109375" customWidth="1"/>
    <col min="1537" max="1537" width="1.85546875" customWidth="1"/>
    <col min="1538" max="1538" width="66.7109375" customWidth="1"/>
    <col min="1539" max="1539" width="17.7109375" customWidth="1"/>
    <col min="1540" max="1540" width="14.7109375" customWidth="1"/>
    <col min="1541" max="1541" width="16.85546875" customWidth="1"/>
    <col min="1542" max="1543" width="16.85546875" bestFit="1" customWidth="1"/>
    <col min="1544" max="1544" width="16.7109375" customWidth="1"/>
    <col min="1793" max="1793" width="1.85546875" customWidth="1"/>
    <col min="1794" max="1794" width="66.7109375" customWidth="1"/>
    <col min="1795" max="1795" width="17.7109375" customWidth="1"/>
    <col min="1796" max="1796" width="14.7109375" customWidth="1"/>
    <col min="1797" max="1797" width="16.85546875" customWidth="1"/>
    <col min="1798" max="1799" width="16.85546875" bestFit="1" customWidth="1"/>
    <col min="1800" max="1800" width="16.7109375" customWidth="1"/>
    <col min="2049" max="2049" width="1.85546875" customWidth="1"/>
    <col min="2050" max="2050" width="66.7109375" customWidth="1"/>
    <col min="2051" max="2051" width="17.7109375" customWidth="1"/>
    <col min="2052" max="2052" width="14.7109375" customWidth="1"/>
    <col min="2053" max="2053" width="16.85546875" customWidth="1"/>
    <col min="2054" max="2055" width="16.85546875" bestFit="1" customWidth="1"/>
    <col min="2056" max="2056" width="16.7109375" customWidth="1"/>
    <col min="2305" max="2305" width="1.85546875" customWidth="1"/>
    <col min="2306" max="2306" width="66.7109375" customWidth="1"/>
    <col min="2307" max="2307" width="17.7109375" customWidth="1"/>
    <col min="2308" max="2308" width="14.7109375" customWidth="1"/>
    <col min="2309" max="2309" width="16.85546875" customWidth="1"/>
    <col min="2310" max="2311" width="16.85546875" bestFit="1" customWidth="1"/>
    <col min="2312" max="2312" width="16.7109375" customWidth="1"/>
    <col min="2561" max="2561" width="1.85546875" customWidth="1"/>
    <col min="2562" max="2562" width="66.7109375" customWidth="1"/>
    <col min="2563" max="2563" width="17.7109375" customWidth="1"/>
    <col min="2564" max="2564" width="14.7109375" customWidth="1"/>
    <col min="2565" max="2565" width="16.85546875" customWidth="1"/>
    <col min="2566" max="2567" width="16.85546875" bestFit="1" customWidth="1"/>
    <col min="2568" max="2568" width="16.7109375" customWidth="1"/>
    <col min="2817" max="2817" width="1.85546875" customWidth="1"/>
    <col min="2818" max="2818" width="66.7109375" customWidth="1"/>
    <col min="2819" max="2819" width="17.7109375" customWidth="1"/>
    <col min="2820" max="2820" width="14.7109375" customWidth="1"/>
    <col min="2821" max="2821" width="16.85546875" customWidth="1"/>
    <col min="2822" max="2823" width="16.85546875" bestFit="1" customWidth="1"/>
    <col min="2824" max="2824" width="16.7109375" customWidth="1"/>
    <col min="3073" max="3073" width="1.85546875" customWidth="1"/>
    <col min="3074" max="3074" width="66.7109375" customWidth="1"/>
    <col min="3075" max="3075" width="17.7109375" customWidth="1"/>
    <col min="3076" max="3076" width="14.7109375" customWidth="1"/>
    <col min="3077" max="3077" width="16.85546875" customWidth="1"/>
    <col min="3078" max="3079" width="16.85546875" bestFit="1" customWidth="1"/>
    <col min="3080" max="3080" width="16.7109375" customWidth="1"/>
    <col min="3329" max="3329" width="1.85546875" customWidth="1"/>
    <col min="3330" max="3330" width="66.7109375" customWidth="1"/>
    <col min="3331" max="3331" width="17.7109375" customWidth="1"/>
    <col min="3332" max="3332" width="14.7109375" customWidth="1"/>
    <col min="3333" max="3333" width="16.85546875" customWidth="1"/>
    <col min="3334" max="3335" width="16.85546875" bestFit="1" customWidth="1"/>
    <col min="3336" max="3336" width="16.7109375" customWidth="1"/>
    <col min="3585" max="3585" width="1.85546875" customWidth="1"/>
    <col min="3586" max="3586" width="66.7109375" customWidth="1"/>
    <col min="3587" max="3587" width="17.7109375" customWidth="1"/>
    <col min="3588" max="3588" width="14.7109375" customWidth="1"/>
    <col min="3589" max="3589" width="16.85546875" customWidth="1"/>
    <col min="3590" max="3591" width="16.85546875" bestFit="1" customWidth="1"/>
    <col min="3592" max="3592" width="16.7109375" customWidth="1"/>
    <col min="3841" max="3841" width="1.85546875" customWidth="1"/>
    <col min="3842" max="3842" width="66.7109375" customWidth="1"/>
    <col min="3843" max="3843" width="17.7109375" customWidth="1"/>
    <col min="3844" max="3844" width="14.7109375" customWidth="1"/>
    <col min="3845" max="3845" width="16.85546875" customWidth="1"/>
    <col min="3846" max="3847" width="16.85546875" bestFit="1" customWidth="1"/>
    <col min="3848" max="3848" width="16.7109375" customWidth="1"/>
    <col min="4097" max="4097" width="1.85546875" customWidth="1"/>
    <col min="4098" max="4098" width="66.7109375" customWidth="1"/>
    <col min="4099" max="4099" width="17.7109375" customWidth="1"/>
    <col min="4100" max="4100" width="14.7109375" customWidth="1"/>
    <col min="4101" max="4101" width="16.85546875" customWidth="1"/>
    <col min="4102" max="4103" width="16.85546875" bestFit="1" customWidth="1"/>
    <col min="4104" max="4104" width="16.7109375" customWidth="1"/>
    <col min="4353" max="4353" width="1.85546875" customWidth="1"/>
    <col min="4354" max="4354" width="66.7109375" customWidth="1"/>
    <col min="4355" max="4355" width="17.7109375" customWidth="1"/>
    <col min="4356" max="4356" width="14.7109375" customWidth="1"/>
    <col min="4357" max="4357" width="16.85546875" customWidth="1"/>
    <col min="4358" max="4359" width="16.85546875" bestFit="1" customWidth="1"/>
    <col min="4360" max="4360" width="16.7109375" customWidth="1"/>
    <col min="4609" max="4609" width="1.85546875" customWidth="1"/>
    <col min="4610" max="4610" width="66.7109375" customWidth="1"/>
    <col min="4611" max="4611" width="17.7109375" customWidth="1"/>
    <col min="4612" max="4612" width="14.7109375" customWidth="1"/>
    <col min="4613" max="4613" width="16.85546875" customWidth="1"/>
    <col min="4614" max="4615" width="16.85546875" bestFit="1" customWidth="1"/>
    <col min="4616" max="4616" width="16.7109375" customWidth="1"/>
    <col min="4865" max="4865" width="1.85546875" customWidth="1"/>
    <col min="4866" max="4866" width="66.7109375" customWidth="1"/>
    <col min="4867" max="4867" width="17.7109375" customWidth="1"/>
    <col min="4868" max="4868" width="14.7109375" customWidth="1"/>
    <col min="4869" max="4869" width="16.85546875" customWidth="1"/>
    <col min="4870" max="4871" width="16.85546875" bestFit="1" customWidth="1"/>
    <col min="4872" max="4872" width="16.7109375" customWidth="1"/>
    <col min="5121" max="5121" width="1.85546875" customWidth="1"/>
    <col min="5122" max="5122" width="66.7109375" customWidth="1"/>
    <col min="5123" max="5123" width="17.7109375" customWidth="1"/>
    <col min="5124" max="5124" width="14.7109375" customWidth="1"/>
    <col min="5125" max="5125" width="16.85546875" customWidth="1"/>
    <col min="5126" max="5127" width="16.85546875" bestFit="1" customWidth="1"/>
    <col min="5128" max="5128" width="16.7109375" customWidth="1"/>
    <col min="5377" max="5377" width="1.85546875" customWidth="1"/>
    <col min="5378" max="5378" width="66.7109375" customWidth="1"/>
    <col min="5379" max="5379" width="17.7109375" customWidth="1"/>
    <col min="5380" max="5380" width="14.7109375" customWidth="1"/>
    <col min="5381" max="5381" width="16.85546875" customWidth="1"/>
    <col min="5382" max="5383" width="16.85546875" bestFit="1" customWidth="1"/>
    <col min="5384" max="5384" width="16.7109375" customWidth="1"/>
    <col min="5633" max="5633" width="1.85546875" customWidth="1"/>
    <col min="5634" max="5634" width="66.7109375" customWidth="1"/>
    <col min="5635" max="5635" width="17.7109375" customWidth="1"/>
    <col min="5636" max="5636" width="14.7109375" customWidth="1"/>
    <col min="5637" max="5637" width="16.85546875" customWidth="1"/>
    <col min="5638" max="5639" width="16.85546875" bestFit="1" customWidth="1"/>
    <col min="5640" max="5640" width="16.7109375" customWidth="1"/>
    <col min="5889" max="5889" width="1.85546875" customWidth="1"/>
    <col min="5890" max="5890" width="66.7109375" customWidth="1"/>
    <col min="5891" max="5891" width="17.7109375" customWidth="1"/>
    <col min="5892" max="5892" width="14.7109375" customWidth="1"/>
    <col min="5893" max="5893" width="16.85546875" customWidth="1"/>
    <col min="5894" max="5895" width="16.85546875" bestFit="1" customWidth="1"/>
    <col min="5896" max="5896" width="16.7109375" customWidth="1"/>
    <col min="6145" max="6145" width="1.85546875" customWidth="1"/>
    <col min="6146" max="6146" width="66.7109375" customWidth="1"/>
    <col min="6147" max="6147" width="17.7109375" customWidth="1"/>
    <col min="6148" max="6148" width="14.7109375" customWidth="1"/>
    <col min="6149" max="6149" width="16.85546875" customWidth="1"/>
    <col min="6150" max="6151" width="16.85546875" bestFit="1" customWidth="1"/>
    <col min="6152" max="6152" width="16.7109375" customWidth="1"/>
    <col min="6401" max="6401" width="1.85546875" customWidth="1"/>
    <col min="6402" max="6402" width="66.7109375" customWidth="1"/>
    <col min="6403" max="6403" width="17.7109375" customWidth="1"/>
    <col min="6404" max="6404" width="14.7109375" customWidth="1"/>
    <col min="6405" max="6405" width="16.85546875" customWidth="1"/>
    <col min="6406" max="6407" width="16.85546875" bestFit="1" customWidth="1"/>
    <col min="6408" max="6408" width="16.7109375" customWidth="1"/>
    <col min="6657" max="6657" width="1.85546875" customWidth="1"/>
    <col min="6658" max="6658" width="66.7109375" customWidth="1"/>
    <col min="6659" max="6659" width="17.7109375" customWidth="1"/>
    <col min="6660" max="6660" width="14.7109375" customWidth="1"/>
    <col min="6661" max="6661" width="16.85546875" customWidth="1"/>
    <col min="6662" max="6663" width="16.85546875" bestFit="1" customWidth="1"/>
    <col min="6664" max="6664" width="16.7109375" customWidth="1"/>
    <col min="6913" max="6913" width="1.85546875" customWidth="1"/>
    <col min="6914" max="6914" width="66.7109375" customWidth="1"/>
    <col min="6915" max="6915" width="17.7109375" customWidth="1"/>
    <col min="6916" max="6916" width="14.7109375" customWidth="1"/>
    <col min="6917" max="6917" width="16.85546875" customWidth="1"/>
    <col min="6918" max="6919" width="16.85546875" bestFit="1" customWidth="1"/>
    <col min="6920" max="6920" width="16.7109375" customWidth="1"/>
    <col min="7169" max="7169" width="1.85546875" customWidth="1"/>
    <col min="7170" max="7170" width="66.7109375" customWidth="1"/>
    <col min="7171" max="7171" width="17.7109375" customWidth="1"/>
    <col min="7172" max="7172" width="14.7109375" customWidth="1"/>
    <col min="7173" max="7173" width="16.85546875" customWidth="1"/>
    <col min="7174" max="7175" width="16.85546875" bestFit="1" customWidth="1"/>
    <col min="7176" max="7176" width="16.7109375" customWidth="1"/>
    <col min="7425" max="7425" width="1.85546875" customWidth="1"/>
    <col min="7426" max="7426" width="66.7109375" customWidth="1"/>
    <col min="7427" max="7427" width="17.7109375" customWidth="1"/>
    <col min="7428" max="7428" width="14.7109375" customWidth="1"/>
    <col min="7429" max="7429" width="16.85546875" customWidth="1"/>
    <col min="7430" max="7431" width="16.85546875" bestFit="1" customWidth="1"/>
    <col min="7432" max="7432" width="16.7109375" customWidth="1"/>
    <col min="7681" max="7681" width="1.85546875" customWidth="1"/>
    <col min="7682" max="7682" width="66.7109375" customWidth="1"/>
    <col min="7683" max="7683" width="17.7109375" customWidth="1"/>
    <col min="7684" max="7684" width="14.7109375" customWidth="1"/>
    <col min="7685" max="7685" width="16.85546875" customWidth="1"/>
    <col min="7686" max="7687" width="16.85546875" bestFit="1" customWidth="1"/>
    <col min="7688" max="7688" width="16.7109375" customWidth="1"/>
    <col min="7937" max="7937" width="1.85546875" customWidth="1"/>
    <col min="7938" max="7938" width="66.7109375" customWidth="1"/>
    <col min="7939" max="7939" width="17.7109375" customWidth="1"/>
    <col min="7940" max="7940" width="14.7109375" customWidth="1"/>
    <col min="7941" max="7941" width="16.85546875" customWidth="1"/>
    <col min="7942" max="7943" width="16.85546875" bestFit="1" customWidth="1"/>
    <col min="7944" max="7944" width="16.7109375" customWidth="1"/>
    <col min="8193" max="8193" width="1.85546875" customWidth="1"/>
    <col min="8194" max="8194" width="66.7109375" customWidth="1"/>
    <col min="8195" max="8195" width="17.7109375" customWidth="1"/>
    <col min="8196" max="8196" width="14.7109375" customWidth="1"/>
    <col min="8197" max="8197" width="16.85546875" customWidth="1"/>
    <col min="8198" max="8199" width="16.85546875" bestFit="1" customWidth="1"/>
    <col min="8200" max="8200" width="16.7109375" customWidth="1"/>
    <col min="8449" max="8449" width="1.85546875" customWidth="1"/>
    <col min="8450" max="8450" width="66.7109375" customWidth="1"/>
    <col min="8451" max="8451" width="17.7109375" customWidth="1"/>
    <col min="8452" max="8452" width="14.7109375" customWidth="1"/>
    <col min="8453" max="8453" width="16.85546875" customWidth="1"/>
    <col min="8454" max="8455" width="16.85546875" bestFit="1" customWidth="1"/>
    <col min="8456" max="8456" width="16.7109375" customWidth="1"/>
    <col min="8705" max="8705" width="1.85546875" customWidth="1"/>
    <col min="8706" max="8706" width="66.7109375" customWidth="1"/>
    <col min="8707" max="8707" width="17.7109375" customWidth="1"/>
    <col min="8708" max="8708" width="14.7109375" customWidth="1"/>
    <col min="8709" max="8709" width="16.85546875" customWidth="1"/>
    <col min="8710" max="8711" width="16.85546875" bestFit="1" customWidth="1"/>
    <col min="8712" max="8712" width="16.7109375" customWidth="1"/>
    <col min="8961" max="8961" width="1.85546875" customWidth="1"/>
    <col min="8962" max="8962" width="66.7109375" customWidth="1"/>
    <col min="8963" max="8963" width="17.7109375" customWidth="1"/>
    <col min="8964" max="8964" width="14.7109375" customWidth="1"/>
    <col min="8965" max="8965" width="16.85546875" customWidth="1"/>
    <col min="8966" max="8967" width="16.85546875" bestFit="1" customWidth="1"/>
    <col min="8968" max="8968" width="16.7109375" customWidth="1"/>
    <col min="9217" max="9217" width="1.85546875" customWidth="1"/>
    <col min="9218" max="9218" width="66.7109375" customWidth="1"/>
    <col min="9219" max="9219" width="17.7109375" customWidth="1"/>
    <col min="9220" max="9220" width="14.7109375" customWidth="1"/>
    <col min="9221" max="9221" width="16.85546875" customWidth="1"/>
    <col min="9222" max="9223" width="16.85546875" bestFit="1" customWidth="1"/>
    <col min="9224" max="9224" width="16.7109375" customWidth="1"/>
    <col min="9473" max="9473" width="1.85546875" customWidth="1"/>
    <col min="9474" max="9474" width="66.7109375" customWidth="1"/>
    <col min="9475" max="9475" width="17.7109375" customWidth="1"/>
    <col min="9476" max="9476" width="14.7109375" customWidth="1"/>
    <col min="9477" max="9477" width="16.85546875" customWidth="1"/>
    <col min="9478" max="9479" width="16.85546875" bestFit="1" customWidth="1"/>
    <col min="9480" max="9480" width="16.7109375" customWidth="1"/>
    <col min="9729" max="9729" width="1.85546875" customWidth="1"/>
    <col min="9730" max="9730" width="66.7109375" customWidth="1"/>
    <col min="9731" max="9731" width="17.7109375" customWidth="1"/>
    <col min="9732" max="9732" width="14.7109375" customWidth="1"/>
    <col min="9733" max="9733" width="16.85546875" customWidth="1"/>
    <col min="9734" max="9735" width="16.85546875" bestFit="1" customWidth="1"/>
    <col min="9736" max="9736" width="16.7109375" customWidth="1"/>
    <col min="9985" max="9985" width="1.85546875" customWidth="1"/>
    <col min="9986" max="9986" width="66.7109375" customWidth="1"/>
    <col min="9987" max="9987" width="17.7109375" customWidth="1"/>
    <col min="9988" max="9988" width="14.7109375" customWidth="1"/>
    <col min="9989" max="9989" width="16.85546875" customWidth="1"/>
    <col min="9990" max="9991" width="16.85546875" bestFit="1" customWidth="1"/>
    <col min="9992" max="9992" width="16.7109375" customWidth="1"/>
    <col min="10241" max="10241" width="1.85546875" customWidth="1"/>
    <col min="10242" max="10242" width="66.7109375" customWidth="1"/>
    <col min="10243" max="10243" width="17.7109375" customWidth="1"/>
    <col min="10244" max="10244" width="14.7109375" customWidth="1"/>
    <col min="10245" max="10245" width="16.85546875" customWidth="1"/>
    <col min="10246" max="10247" width="16.85546875" bestFit="1" customWidth="1"/>
    <col min="10248" max="10248" width="16.7109375" customWidth="1"/>
    <col min="10497" max="10497" width="1.85546875" customWidth="1"/>
    <col min="10498" max="10498" width="66.7109375" customWidth="1"/>
    <col min="10499" max="10499" width="17.7109375" customWidth="1"/>
    <col min="10500" max="10500" width="14.7109375" customWidth="1"/>
    <col min="10501" max="10501" width="16.85546875" customWidth="1"/>
    <col min="10502" max="10503" width="16.85546875" bestFit="1" customWidth="1"/>
    <col min="10504" max="10504" width="16.7109375" customWidth="1"/>
    <col min="10753" max="10753" width="1.85546875" customWidth="1"/>
    <col min="10754" max="10754" width="66.7109375" customWidth="1"/>
    <col min="10755" max="10755" width="17.7109375" customWidth="1"/>
    <col min="10756" max="10756" width="14.7109375" customWidth="1"/>
    <col min="10757" max="10757" width="16.85546875" customWidth="1"/>
    <col min="10758" max="10759" width="16.85546875" bestFit="1" customWidth="1"/>
    <col min="10760" max="10760" width="16.7109375" customWidth="1"/>
    <col min="11009" max="11009" width="1.85546875" customWidth="1"/>
    <col min="11010" max="11010" width="66.7109375" customWidth="1"/>
    <col min="11011" max="11011" width="17.7109375" customWidth="1"/>
    <col min="11012" max="11012" width="14.7109375" customWidth="1"/>
    <col min="11013" max="11013" width="16.85546875" customWidth="1"/>
    <col min="11014" max="11015" width="16.85546875" bestFit="1" customWidth="1"/>
    <col min="11016" max="11016" width="16.7109375" customWidth="1"/>
    <col min="11265" max="11265" width="1.85546875" customWidth="1"/>
    <col min="11266" max="11266" width="66.7109375" customWidth="1"/>
    <col min="11267" max="11267" width="17.7109375" customWidth="1"/>
    <col min="11268" max="11268" width="14.7109375" customWidth="1"/>
    <col min="11269" max="11269" width="16.85546875" customWidth="1"/>
    <col min="11270" max="11271" width="16.85546875" bestFit="1" customWidth="1"/>
    <col min="11272" max="11272" width="16.7109375" customWidth="1"/>
    <col min="11521" max="11521" width="1.85546875" customWidth="1"/>
    <col min="11522" max="11522" width="66.7109375" customWidth="1"/>
    <col min="11523" max="11523" width="17.7109375" customWidth="1"/>
    <col min="11524" max="11524" width="14.7109375" customWidth="1"/>
    <col min="11525" max="11525" width="16.85546875" customWidth="1"/>
    <col min="11526" max="11527" width="16.85546875" bestFit="1" customWidth="1"/>
    <col min="11528" max="11528" width="16.7109375" customWidth="1"/>
    <col min="11777" max="11777" width="1.85546875" customWidth="1"/>
    <col min="11778" max="11778" width="66.7109375" customWidth="1"/>
    <col min="11779" max="11779" width="17.7109375" customWidth="1"/>
    <col min="11780" max="11780" width="14.7109375" customWidth="1"/>
    <col min="11781" max="11781" width="16.85546875" customWidth="1"/>
    <col min="11782" max="11783" width="16.85546875" bestFit="1" customWidth="1"/>
    <col min="11784" max="11784" width="16.7109375" customWidth="1"/>
    <col min="12033" max="12033" width="1.85546875" customWidth="1"/>
    <col min="12034" max="12034" width="66.7109375" customWidth="1"/>
    <col min="12035" max="12035" width="17.7109375" customWidth="1"/>
    <col min="12036" max="12036" width="14.7109375" customWidth="1"/>
    <col min="12037" max="12037" width="16.85546875" customWidth="1"/>
    <col min="12038" max="12039" width="16.85546875" bestFit="1" customWidth="1"/>
    <col min="12040" max="12040" width="16.7109375" customWidth="1"/>
    <col min="12289" max="12289" width="1.85546875" customWidth="1"/>
    <col min="12290" max="12290" width="66.7109375" customWidth="1"/>
    <col min="12291" max="12291" width="17.7109375" customWidth="1"/>
    <col min="12292" max="12292" width="14.7109375" customWidth="1"/>
    <col min="12293" max="12293" width="16.85546875" customWidth="1"/>
    <col min="12294" max="12295" width="16.85546875" bestFit="1" customWidth="1"/>
    <col min="12296" max="12296" width="16.7109375" customWidth="1"/>
    <col min="12545" max="12545" width="1.85546875" customWidth="1"/>
    <col min="12546" max="12546" width="66.7109375" customWidth="1"/>
    <col min="12547" max="12547" width="17.7109375" customWidth="1"/>
    <col min="12548" max="12548" width="14.7109375" customWidth="1"/>
    <col min="12549" max="12549" width="16.85546875" customWidth="1"/>
    <col min="12550" max="12551" width="16.85546875" bestFit="1" customWidth="1"/>
    <col min="12552" max="12552" width="16.7109375" customWidth="1"/>
    <col min="12801" max="12801" width="1.85546875" customWidth="1"/>
    <col min="12802" max="12802" width="66.7109375" customWidth="1"/>
    <col min="12803" max="12803" width="17.7109375" customWidth="1"/>
    <col min="12804" max="12804" width="14.7109375" customWidth="1"/>
    <col min="12805" max="12805" width="16.85546875" customWidth="1"/>
    <col min="12806" max="12807" width="16.85546875" bestFit="1" customWidth="1"/>
    <col min="12808" max="12808" width="16.7109375" customWidth="1"/>
    <col min="13057" max="13057" width="1.85546875" customWidth="1"/>
    <col min="13058" max="13058" width="66.7109375" customWidth="1"/>
    <col min="13059" max="13059" width="17.7109375" customWidth="1"/>
    <col min="13060" max="13060" width="14.7109375" customWidth="1"/>
    <col min="13061" max="13061" width="16.85546875" customWidth="1"/>
    <col min="13062" max="13063" width="16.85546875" bestFit="1" customWidth="1"/>
    <col min="13064" max="13064" width="16.7109375" customWidth="1"/>
    <col min="13313" max="13313" width="1.85546875" customWidth="1"/>
    <col min="13314" max="13314" width="66.7109375" customWidth="1"/>
    <col min="13315" max="13315" width="17.7109375" customWidth="1"/>
    <col min="13316" max="13316" width="14.7109375" customWidth="1"/>
    <col min="13317" max="13317" width="16.85546875" customWidth="1"/>
    <col min="13318" max="13319" width="16.85546875" bestFit="1" customWidth="1"/>
    <col min="13320" max="13320" width="16.7109375" customWidth="1"/>
    <col min="13569" max="13569" width="1.85546875" customWidth="1"/>
    <col min="13570" max="13570" width="66.7109375" customWidth="1"/>
    <col min="13571" max="13571" width="17.7109375" customWidth="1"/>
    <col min="13572" max="13572" width="14.7109375" customWidth="1"/>
    <col min="13573" max="13573" width="16.85546875" customWidth="1"/>
    <col min="13574" max="13575" width="16.85546875" bestFit="1" customWidth="1"/>
    <col min="13576" max="13576" width="16.7109375" customWidth="1"/>
    <col min="13825" max="13825" width="1.85546875" customWidth="1"/>
    <col min="13826" max="13826" width="66.7109375" customWidth="1"/>
    <col min="13827" max="13827" width="17.7109375" customWidth="1"/>
    <col min="13828" max="13828" width="14.7109375" customWidth="1"/>
    <col min="13829" max="13829" width="16.85546875" customWidth="1"/>
    <col min="13830" max="13831" width="16.85546875" bestFit="1" customWidth="1"/>
    <col min="13832" max="13832" width="16.7109375" customWidth="1"/>
    <col min="14081" max="14081" width="1.85546875" customWidth="1"/>
    <col min="14082" max="14082" width="66.7109375" customWidth="1"/>
    <col min="14083" max="14083" width="17.7109375" customWidth="1"/>
    <col min="14084" max="14084" width="14.7109375" customWidth="1"/>
    <col min="14085" max="14085" width="16.85546875" customWidth="1"/>
    <col min="14086" max="14087" width="16.85546875" bestFit="1" customWidth="1"/>
    <col min="14088" max="14088" width="16.7109375" customWidth="1"/>
    <col min="14337" max="14337" width="1.85546875" customWidth="1"/>
    <col min="14338" max="14338" width="66.7109375" customWidth="1"/>
    <col min="14339" max="14339" width="17.7109375" customWidth="1"/>
    <col min="14340" max="14340" width="14.7109375" customWidth="1"/>
    <col min="14341" max="14341" width="16.85546875" customWidth="1"/>
    <col min="14342" max="14343" width="16.85546875" bestFit="1" customWidth="1"/>
    <col min="14344" max="14344" width="16.7109375" customWidth="1"/>
    <col min="14593" max="14593" width="1.85546875" customWidth="1"/>
    <col min="14594" max="14594" width="66.7109375" customWidth="1"/>
    <col min="14595" max="14595" width="17.7109375" customWidth="1"/>
    <col min="14596" max="14596" width="14.7109375" customWidth="1"/>
    <col min="14597" max="14597" width="16.85546875" customWidth="1"/>
    <col min="14598" max="14599" width="16.85546875" bestFit="1" customWidth="1"/>
    <col min="14600" max="14600" width="16.7109375" customWidth="1"/>
    <col min="14849" max="14849" width="1.85546875" customWidth="1"/>
    <col min="14850" max="14850" width="66.7109375" customWidth="1"/>
    <col min="14851" max="14851" width="17.7109375" customWidth="1"/>
    <col min="14852" max="14852" width="14.7109375" customWidth="1"/>
    <col min="14853" max="14853" width="16.85546875" customWidth="1"/>
    <col min="14854" max="14855" width="16.85546875" bestFit="1" customWidth="1"/>
    <col min="14856" max="14856" width="16.7109375" customWidth="1"/>
    <col min="15105" max="15105" width="1.85546875" customWidth="1"/>
    <col min="15106" max="15106" width="66.7109375" customWidth="1"/>
    <col min="15107" max="15107" width="17.7109375" customWidth="1"/>
    <col min="15108" max="15108" width="14.7109375" customWidth="1"/>
    <col min="15109" max="15109" width="16.85546875" customWidth="1"/>
    <col min="15110" max="15111" width="16.85546875" bestFit="1" customWidth="1"/>
    <col min="15112" max="15112" width="16.7109375" customWidth="1"/>
    <col min="15361" max="15361" width="1.85546875" customWidth="1"/>
    <col min="15362" max="15362" width="66.7109375" customWidth="1"/>
    <col min="15363" max="15363" width="17.7109375" customWidth="1"/>
    <col min="15364" max="15364" width="14.7109375" customWidth="1"/>
    <col min="15365" max="15365" width="16.85546875" customWidth="1"/>
    <col min="15366" max="15367" width="16.85546875" bestFit="1" customWidth="1"/>
    <col min="15368" max="15368" width="16.7109375" customWidth="1"/>
    <col min="15617" max="15617" width="1.85546875" customWidth="1"/>
    <col min="15618" max="15618" width="66.7109375" customWidth="1"/>
    <col min="15619" max="15619" width="17.7109375" customWidth="1"/>
    <col min="15620" max="15620" width="14.7109375" customWidth="1"/>
    <col min="15621" max="15621" width="16.85546875" customWidth="1"/>
    <col min="15622" max="15623" width="16.85546875" bestFit="1" customWidth="1"/>
    <col min="15624" max="15624" width="16.7109375" customWidth="1"/>
    <col min="15873" max="15873" width="1.85546875" customWidth="1"/>
    <col min="15874" max="15874" width="66.7109375" customWidth="1"/>
    <col min="15875" max="15875" width="17.7109375" customWidth="1"/>
    <col min="15876" max="15876" width="14.7109375" customWidth="1"/>
    <col min="15877" max="15877" width="16.85546875" customWidth="1"/>
    <col min="15878" max="15879" width="16.85546875" bestFit="1" customWidth="1"/>
    <col min="15880" max="15880" width="16.7109375" customWidth="1"/>
    <col min="16129" max="16129" width="1.85546875" customWidth="1"/>
    <col min="16130" max="16130" width="66.7109375" customWidth="1"/>
    <col min="16131" max="16131" width="17.7109375" customWidth="1"/>
    <col min="16132" max="16132" width="14.7109375" customWidth="1"/>
    <col min="16133" max="16133" width="16.85546875" customWidth="1"/>
    <col min="16134" max="16135" width="16.85546875" bestFit="1" customWidth="1"/>
    <col min="16136" max="16136" width="16.7109375" customWidth="1"/>
  </cols>
  <sheetData>
    <row r="1" spans="1:8" ht="31.5" customHeight="1">
      <c r="A1" s="240" t="s">
        <v>65</v>
      </c>
      <c r="B1" s="241"/>
      <c r="C1" s="241"/>
      <c r="D1" s="241"/>
      <c r="E1" s="241"/>
      <c r="F1" s="241"/>
      <c r="G1" s="241"/>
      <c r="H1" s="241"/>
    </row>
    <row r="2" spans="1:8" ht="17.100000000000001" customHeight="1">
      <c r="A2" s="241" t="s">
        <v>204</v>
      </c>
      <c r="B2" s="241"/>
      <c r="C2" s="241"/>
      <c r="D2" s="241"/>
      <c r="E2" s="241"/>
      <c r="F2" s="241"/>
      <c r="G2" s="241"/>
      <c r="H2" s="241"/>
    </row>
    <row r="3" spans="1:8" ht="17.100000000000001" customHeight="1">
      <c r="A3" s="242" t="s">
        <v>201</v>
      </c>
      <c r="B3" s="242"/>
      <c r="C3" s="242"/>
      <c r="D3" s="242"/>
      <c r="E3" s="242"/>
      <c r="F3" s="242"/>
      <c r="G3" s="242"/>
      <c r="H3" s="242"/>
    </row>
    <row r="4" spans="1:8" ht="15.75">
      <c r="A4" s="243" t="s">
        <v>66</v>
      </c>
      <c r="B4" s="243"/>
      <c r="C4" s="243"/>
      <c r="D4" s="243"/>
      <c r="E4" s="243"/>
      <c r="F4" s="243"/>
      <c r="G4" s="243"/>
      <c r="H4" s="243"/>
    </row>
    <row r="5" spans="1:8" ht="5.25" customHeight="1"/>
    <row r="6" spans="1:8" ht="15" customHeight="1">
      <c r="A6" s="244" t="s">
        <v>67</v>
      </c>
      <c r="B6" s="245"/>
      <c r="C6" s="250" t="s">
        <v>3</v>
      </c>
      <c r="D6" s="251"/>
      <c r="E6" s="251"/>
      <c r="F6" s="251"/>
      <c r="G6" s="252"/>
      <c r="H6" s="253" t="s">
        <v>68</v>
      </c>
    </row>
    <row r="7" spans="1:8" ht="36" customHeight="1">
      <c r="A7" s="246"/>
      <c r="B7" s="247"/>
      <c r="C7" s="106" t="s">
        <v>69</v>
      </c>
      <c r="D7" s="107" t="s">
        <v>70</v>
      </c>
      <c r="E7" s="107" t="s">
        <v>71</v>
      </c>
      <c r="F7" s="107" t="s">
        <v>72</v>
      </c>
      <c r="G7" s="108" t="s">
        <v>73</v>
      </c>
      <c r="H7" s="254"/>
    </row>
    <row r="8" spans="1:8" ht="15" customHeight="1">
      <c r="A8" s="248"/>
      <c r="B8" s="249"/>
      <c r="C8" s="109">
        <v>1</v>
      </c>
      <c r="D8" s="110">
        <v>2</v>
      </c>
      <c r="E8" s="110" t="s">
        <v>74</v>
      </c>
      <c r="F8" s="110">
        <v>4</v>
      </c>
      <c r="G8" s="110">
        <v>5</v>
      </c>
      <c r="H8" s="110" t="s">
        <v>75</v>
      </c>
    </row>
    <row r="9" spans="1:8" s="114" customFormat="1" ht="7.5" customHeight="1">
      <c r="A9" s="111"/>
      <c r="B9" s="112"/>
      <c r="C9" s="113"/>
      <c r="D9" s="113"/>
      <c r="E9" s="113"/>
      <c r="F9" s="113"/>
      <c r="G9" s="113"/>
      <c r="H9" s="113"/>
    </row>
    <row r="10" spans="1:8" s="114" customFormat="1" ht="7.5" hidden="1" customHeight="1">
      <c r="A10" s="111"/>
      <c r="B10" s="112"/>
      <c r="C10" s="113"/>
      <c r="D10" s="113"/>
      <c r="E10" s="113"/>
      <c r="F10" s="113"/>
      <c r="G10" s="113"/>
      <c r="H10" s="113"/>
    </row>
    <row r="11" spans="1:8">
      <c r="A11" s="115" t="s">
        <v>76</v>
      </c>
      <c r="B11" s="116"/>
      <c r="C11" s="117">
        <f>SUM(C12:C18)</f>
        <v>15196350</v>
      </c>
      <c r="D11" s="117">
        <v>0</v>
      </c>
      <c r="E11" s="117">
        <f t="shared" ref="E11:E74" si="0">C11+D11</f>
        <v>15196350</v>
      </c>
      <c r="F11" s="117">
        <f>SUM(F12:F18)</f>
        <v>3879247.71</v>
      </c>
      <c r="G11" s="117">
        <f>SUM(G12:G18)</f>
        <v>3879247.71</v>
      </c>
      <c r="H11" s="117">
        <f>E11-F11</f>
        <v>11317102.289999999</v>
      </c>
    </row>
    <row r="12" spans="1:8" s="123" customFormat="1" ht="15.75">
      <c r="A12" s="118"/>
      <c r="B12" s="119" t="s">
        <v>77</v>
      </c>
      <c r="C12" s="120">
        <v>10549601</v>
      </c>
      <c r="D12" s="120">
        <v>0</v>
      </c>
      <c r="E12" s="121">
        <f t="shared" si="0"/>
        <v>10549601</v>
      </c>
      <c r="F12" s="120">
        <v>2361855.66</v>
      </c>
      <c r="G12" s="120">
        <v>2361855.66</v>
      </c>
      <c r="H12" s="122">
        <f t="shared" ref="H12:H75" si="1">E12-F12</f>
        <v>8187745.3399999999</v>
      </c>
    </row>
    <row r="13" spans="1:8" s="123" customFormat="1" ht="15.75">
      <c r="A13" s="124"/>
      <c r="B13" s="119" t="s">
        <v>78</v>
      </c>
      <c r="C13" s="120">
        <v>2736707</v>
      </c>
      <c r="D13" s="120">
        <v>0</v>
      </c>
      <c r="E13" s="121">
        <f t="shared" si="0"/>
        <v>2736707</v>
      </c>
      <c r="F13" s="120">
        <v>1067130</v>
      </c>
      <c r="G13" s="120">
        <v>1067130</v>
      </c>
      <c r="H13" s="122">
        <f t="shared" si="1"/>
        <v>1669577</v>
      </c>
    </row>
    <row r="14" spans="1:8" s="123" customFormat="1" ht="15.75">
      <c r="A14" s="124"/>
      <c r="B14" s="119" t="s">
        <v>79</v>
      </c>
      <c r="C14" s="120">
        <v>1830042</v>
      </c>
      <c r="D14" s="120">
        <v>0</v>
      </c>
      <c r="E14" s="121">
        <f t="shared" si="0"/>
        <v>1830042</v>
      </c>
      <c r="F14" s="120">
        <v>387925</v>
      </c>
      <c r="G14" s="120">
        <v>387925</v>
      </c>
      <c r="H14" s="122">
        <f t="shared" si="1"/>
        <v>1442117</v>
      </c>
    </row>
    <row r="15" spans="1:8" s="123" customFormat="1" ht="15.75">
      <c r="A15" s="124"/>
      <c r="B15" s="119" t="s">
        <v>80</v>
      </c>
      <c r="C15" s="120">
        <v>80000</v>
      </c>
      <c r="D15" s="120">
        <v>0</v>
      </c>
      <c r="E15" s="121">
        <f t="shared" si="0"/>
        <v>80000</v>
      </c>
      <c r="F15" s="120">
        <v>0</v>
      </c>
      <c r="G15" s="120">
        <v>0</v>
      </c>
      <c r="H15" s="122">
        <f t="shared" si="1"/>
        <v>80000</v>
      </c>
    </row>
    <row r="16" spans="1:8" s="123" customFormat="1" ht="15.75">
      <c r="A16" s="124"/>
      <c r="B16" s="119" t="s">
        <v>81</v>
      </c>
      <c r="C16" s="120">
        <v>0</v>
      </c>
      <c r="D16" s="120">
        <v>0</v>
      </c>
      <c r="E16" s="121">
        <f t="shared" si="0"/>
        <v>0</v>
      </c>
      <c r="F16" s="120">
        <v>62337.05</v>
      </c>
      <c r="G16" s="120">
        <v>62337.05</v>
      </c>
      <c r="H16" s="122">
        <f t="shared" si="1"/>
        <v>-62337.05</v>
      </c>
    </row>
    <row r="17" spans="1:8" s="123" customFormat="1" ht="15.75">
      <c r="A17" s="124"/>
      <c r="B17" s="119" t="s">
        <v>82</v>
      </c>
      <c r="C17" s="120">
        <v>0</v>
      </c>
      <c r="D17" s="120">
        <v>0</v>
      </c>
      <c r="E17" s="121">
        <f t="shared" si="0"/>
        <v>0</v>
      </c>
      <c r="F17" s="120">
        <v>0</v>
      </c>
      <c r="G17" s="120">
        <v>0</v>
      </c>
      <c r="H17" s="122">
        <f t="shared" si="1"/>
        <v>0</v>
      </c>
    </row>
    <row r="18" spans="1:8" s="123" customFormat="1" ht="15.75">
      <c r="A18" s="125"/>
      <c r="B18" s="119" t="s">
        <v>83</v>
      </c>
      <c r="C18" s="120">
        <v>0</v>
      </c>
      <c r="D18" s="120">
        <v>0</v>
      </c>
      <c r="E18" s="121">
        <f t="shared" si="0"/>
        <v>0</v>
      </c>
      <c r="F18" s="120">
        <v>0</v>
      </c>
      <c r="G18" s="120">
        <v>0</v>
      </c>
      <c r="H18" s="122">
        <f t="shared" si="1"/>
        <v>0</v>
      </c>
    </row>
    <row r="19" spans="1:8">
      <c r="A19" s="126" t="s">
        <v>84</v>
      </c>
      <c r="B19" s="116"/>
      <c r="C19" s="117">
        <f>SUM(C20:C28)</f>
        <v>6187448</v>
      </c>
      <c r="D19" s="117">
        <f>SUM(D20:D28)</f>
        <v>0</v>
      </c>
      <c r="E19" s="117">
        <f t="shared" si="0"/>
        <v>6187448</v>
      </c>
      <c r="F19" s="117">
        <f>SUM(F20:F28)</f>
        <v>5447564.9199999999</v>
      </c>
      <c r="G19" s="117">
        <f>SUM(G20:G28)</f>
        <v>1111568.92</v>
      </c>
      <c r="H19" s="117">
        <f t="shared" si="1"/>
        <v>739883.08000000007</v>
      </c>
    </row>
    <row r="20" spans="1:8" s="123" customFormat="1" ht="31.5">
      <c r="A20" s="127"/>
      <c r="B20" s="128" t="s">
        <v>85</v>
      </c>
      <c r="C20" s="120">
        <v>553200</v>
      </c>
      <c r="D20" s="120">
        <v>0</v>
      </c>
      <c r="E20" s="121">
        <f t="shared" si="0"/>
        <v>553200</v>
      </c>
      <c r="F20" s="120">
        <v>513234.08</v>
      </c>
      <c r="G20" s="120">
        <v>124394.15</v>
      </c>
      <c r="H20" s="122">
        <f t="shared" si="1"/>
        <v>39965.919999999984</v>
      </c>
    </row>
    <row r="21" spans="1:8" s="123" customFormat="1" ht="15.75">
      <c r="A21" s="129"/>
      <c r="B21" s="119" t="s">
        <v>86</v>
      </c>
      <c r="C21" s="120">
        <v>165000</v>
      </c>
      <c r="D21" s="120">
        <v>0</v>
      </c>
      <c r="E21" s="121">
        <f t="shared" si="0"/>
        <v>165000</v>
      </c>
      <c r="F21" s="120">
        <v>133984.14000000001</v>
      </c>
      <c r="G21" s="120">
        <v>28890.28</v>
      </c>
      <c r="H21" s="122">
        <f t="shared" si="1"/>
        <v>31015.859999999986</v>
      </c>
    </row>
    <row r="22" spans="1:8" s="123" customFormat="1" ht="15.75">
      <c r="A22" s="129"/>
      <c r="B22" s="119" t="s">
        <v>87</v>
      </c>
      <c r="C22" s="120">
        <v>0</v>
      </c>
      <c r="D22" s="120">
        <v>0</v>
      </c>
      <c r="E22" s="121">
        <f t="shared" si="0"/>
        <v>0</v>
      </c>
      <c r="F22" s="120">
        <v>0</v>
      </c>
      <c r="G22" s="120">
        <v>0</v>
      </c>
      <c r="H22" s="122">
        <f t="shared" si="1"/>
        <v>0</v>
      </c>
    </row>
    <row r="23" spans="1:8" s="123" customFormat="1" ht="15.75">
      <c r="A23" s="129"/>
      <c r="B23" s="119" t="s">
        <v>88</v>
      </c>
      <c r="C23" s="120">
        <v>345000</v>
      </c>
      <c r="D23" s="120">
        <v>0</v>
      </c>
      <c r="E23" s="121">
        <f t="shared" si="0"/>
        <v>345000</v>
      </c>
      <c r="F23" s="120">
        <v>289601.82</v>
      </c>
      <c r="G23" s="120">
        <v>32517.24</v>
      </c>
      <c r="H23" s="122">
        <f t="shared" si="1"/>
        <v>55398.179999999993</v>
      </c>
    </row>
    <row r="24" spans="1:8" s="123" customFormat="1" ht="15.75">
      <c r="A24" s="129"/>
      <c r="B24" s="119" t="s">
        <v>89</v>
      </c>
      <c r="C24" s="120">
        <v>193000</v>
      </c>
      <c r="D24" s="120">
        <v>0</v>
      </c>
      <c r="E24" s="121">
        <f t="shared" si="0"/>
        <v>193000</v>
      </c>
      <c r="F24" s="120">
        <v>150920.06</v>
      </c>
      <c r="G24" s="120">
        <v>42269.89</v>
      </c>
      <c r="H24" s="122">
        <f t="shared" si="1"/>
        <v>42079.94</v>
      </c>
    </row>
    <row r="25" spans="1:8" s="123" customFormat="1" ht="15.75">
      <c r="A25" s="129"/>
      <c r="B25" s="119" t="s">
        <v>90</v>
      </c>
      <c r="C25" s="120">
        <v>3452248</v>
      </c>
      <c r="D25" s="120">
        <v>0</v>
      </c>
      <c r="E25" s="121">
        <f t="shared" si="0"/>
        <v>3452248</v>
      </c>
      <c r="F25" s="120">
        <v>3218243.5</v>
      </c>
      <c r="G25" s="120">
        <v>633749.57999999996</v>
      </c>
      <c r="H25" s="122">
        <f t="shared" si="1"/>
        <v>234004.5</v>
      </c>
    </row>
    <row r="26" spans="1:8" s="123" customFormat="1" ht="15.75">
      <c r="A26" s="129"/>
      <c r="B26" s="119" t="s">
        <v>91</v>
      </c>
      <c r="C26" s="120">
        <v>353000</v>
      </c>
      <c r="D26" s="120">
        <v>0</v>
      </c>
      <c r="E26" s="121">
        <f t="shared" si="0"/>
        <v>353000</v>
      </c>
      <c r="F26" s="120">
        <v>173975.3</v>
      </c>
      <c r="G26" s="120">
        <v>5642.13</v>
      </c>
      <c r="H26" s="122">
        <f t="shared" si="1"/>
        <v>179024.7</v>
      </c>
    </row>
    <row r="27" spans="1:8" s="123" customFormat="1" ht="15.75">
      <c r="A27" s="129"/>
      <c r="B27" s="119" t="s">
        <v>92</v>
      </c>
      <c r="C27" s="120">
        <v>8000</v>
      </c>
      <c r="D27" s="120">
        <v>0</v>
      </c>
      <c r="E27" s="121">
        <f t="shared" si="0"/>
        <v>8000</v>
      </c>
      <c r="F27" s="120">
        <v>5487.4</v>
      </c>
      <c r="G27" s="120">
        <v>0</v>
      </c>
      <c r="H27" s="122">
        <f t="shared" si="1"/>
        <v>2512.6000000000004</v>
      </c>
    </row>
    <row r="28" spans="1:8" s="123" customFormat="1" ht="15.75">
      <c r="A28" s="130"/>
      <c r="B28" s="119" t="s">
        <v>93</v>
      </c>
      <c r="C28" s="120">
        <v>1118000</v>
      </c>
      <c r="D28" s="120">
        <v>0</v>
      </c>
      <c r="E28" s="121">
        <f t="shared" si="0"/>
        <v>1118000</v>
      </c>
      <c r="F28" s="120">
        <v>962118.62</v>
      </c>
      <c r="G28" s="120">
        <v>244105.65</v>
      </c>
      <c r="H28" s="122">
        <f t="shared" si="1"/>
        <v>155881.38</v>
      </c>
    </row>
    <row r="29" spans="1:8">
      <c r="A29" s="126" t="s">
        <v>94</v>
      </c>
      <c r="B29" s="116"/>
      <c r="C29" s="117">
        <f>SUM(C30:C38)</f>
        <v>9246422</v>
      </c>
      <c r="D29" s="117">
        <f>SUM(D30:D38)</f>
        <v>0</v>
      </c>
      <c r="E29" s="117">
        <f t="shared" si="0"/>
        <v>9246422</v>
      </c>
      <c r="F29" s="117">
        <f>SUM(F30:F38)</f>
        <v>8352891.0800000001</v>
      </c>
      <c r="G29" s="117">
        <f>SUM(G30:G38)</f>
        <v>2418435.8800000004</v>
      </c>
      <c r="H29" s="117">
        <f t="shared" si="1"/>
        <v>893530.91999999993</v>
      </c>
    </row>
    <row r="30" spans="1:8" s="123" customFormat="1" ht="15.75">
      <c r="A30" s="118"/>
      <c r="B30" s="119" t="s">
        <v>95</v>
      </c>
      <c r="C30" s="120">
        <v>4609561</v>
      </c>
      <c r="D30" s="120">
        <v>0</v>
      </c>
      <c r="E30" s="121">
        <f t="shared" si="0"/>
        <v>4609561</v>
      </c>
      <c r="F30" s="120">
        <v>4140328.18</v>
      </c>
      <c r="G30" s="120">
        <v>1108256.5</v>
      </c>
      <c r="H30" s="122">
        <f t="shared" si="1"/>
        <v>469232.81999999983</v>
      </c>
    </row>
    <row r="31" spans="1:8" s="123" customFormat="1" ht="15.75">
      <c r="A31" s="124"/>
      <c r="B31" s="119" t="s">
        <v>96</v>
      </c>
      <c r="C31" s="120">
        <v>137100</v>
      </c>
      <c r="D31" s="120">
        <v>0</v>
      </c>
      <c r="E31" s="121">
        <f t="shared" si="0"/>
        <v>137100</v>
      </c>
      <c r="F31" s="120">
        <v>138116.56</v>
      </c>
      <c r="G31" s="120">
        <v>75264.56</v>
      </c>
      <c r="H31" s="122">
        <f t="shared" si="1"/>
        <v>-1016.5599999999977</v>
      </c>
    </row>
    <row r="32" spans="1:8" s="123" customFormat="1" ht="15.75">
      <c r="A32" s="124"/>
      <c r="B32" s="119" t="s">
        <v>97</v>
      </c>
      <c r="C32" s="120">
        <v>67100</v>
      </c>
      <c r="D32" s="120">
        <v>0</v>
      </c>
      <c r="E32" s="121">
        <f t="shared" si="0"/>
        <v>67100</v>
      </c>
      <c r="F32" s="120">
        <v>42346.12</v>
      </c>
      <c r="G32" s="120">
        <v>0</v>
      </c>
      <c r="H32" s="122">
        <f t="shared" si="1"/>
        <v>24753.879999999997</v>
      </c>
    </row>
    <row r="33" spans="1:8" s="123" customFormat="1" ht="15.75">
      <c r="A33" s="124"/>
      <c r="B33" s="119" t="s">
        <v>98</v>
      </c>
      <c r="C33" s="120">
        <v>402000</v>
      </c>
      <c r="D33" s="120">
        <v>0</v>
      </c>
      <c r="E33" s="121">
        <f t="shared" si="0"/>
        <v>402000</v>
      </c>
      <c r="F33" s="120">
        <v>313234.69</v>
      </c>
      <c r="G33" s="120">
        <v>34390.71</v>
      </c>
      <c r="H33" s="122">
        <f t="shared" si="1"/>
        <v>88765.31</v>
      </c>
    </row>
    <row r="34" spans="1:8" s="123" customFormat="1" ht="15.75">
      <c r="A34" s="124"/>
      <c r="B34" s="119" t="s">
        <v>99</v>
      </c>
      <c r="C34" s="120">
        <v>2009111</v>
      </c>
      <c r="D34" s="120">
        <v>0</v>
      </c>
      <c r="E34" s="121">
        <f t="shared" si="0"/>
        <v>2009111</v>
      </c>
      <c r="F34" s="120">
        <v>1876857.12</v>
      </c>
      <c r="G34" s="120">
        <v>868771.06</v>
      </c>
      <c r="H34" s="122">
        <f t="shared" si="1"/>
        <v>132253.87999999989</v>
      </c>
    </row>
    <row r="35" spans="1:8" s="123" customFormat="1" ht="15.75">
      <c r="A35" s="124"/>
      <c r="B35" s="119" t="s">
        <v>100</v>
      </c>
      <c r="C35" s="120">
        <v>1750</v>
      </c>
      <c r="D35" s="120">
        <v>0</v>
      </c>
      <c r="E35" s="121">
        <f t="shared" si="0"/>
        <v>1750</v>
      </c>
      <c r="F35" s="120">
        <v>1300</v>
      </c>
      <c r="G35" s="120">
        <v>0</v>
      </c>
      <c r="H35" s="122">
        <f t="shared" si="1"/>
        <v>450</v>
      </c>
    </row>
    <row r="36" spans="1:8" s="123" customFormat="1" ht="15.75">
      <c r="A36" s="124"/>
      <c r="B36" s="119" t="s">
        <v>101</v>
      </c>
      <c r="C36" s="120">
        <v>320000</v>
      </c>
      <c r="D36" s="120">
        <v>0</v>
      </c>
      <c r="E36" s="121">
        <f t="shared" si="0"/>
        <v>320000</v>
      </c>
      <c r="F36" s="120">
        <v>300308.59000000003</v>
      </c>
      <c r="G36" s="120">
        <v>44831.68</v>
      </c>
      <c r="H36" s="122">
        <f t="shared" si="1"/>
        <v>19691.409999999974</v>
      </c>
    </row>
    <row r="37" spans="1:8" s="123" customFormat="1" ht="15.75">
      <c r="A37" s="124"/>
      <c r="B37" s="119" t="s">
        <v>102</v>
      </c>
      <c r="C37" s="120">
        <v>1500000</v>
      </c>
      <c r="D37" s="120">
        <v>0</v>
      </c>
      <c r="E37" s="121">
        <f t="shared" si="0"/>
        <v>1500000</v>
      </c>
      <c r="F37" s="120">
        <v>1357697.76</v>
      </c>
      <c r="G37" s="120">
        <v>263242.40999999997</v>
      </c>
      <c r="H37" s="122">
        <f t="shared" si="1"/>
        <v>142302.24</v>
      </c>
    </row>
    <row r="38" spans="1:8" s="123" customFormat="1" ht="15.75">
      <c r="A38" s="125"/>
      <c r="B38" s="119" t="s">
        <v>103</v>
      </c>
      <c r="C38" s="120">
        <v>199800</v>
      </c>
      <c r="D38" s="120">
        <v>0</v>
      </c>
      <c r="E38" s="121">
        <f t="shared" si="0"/>
        <v>199800</v>
      </c>
      <c r="F38" s="120">
        <v>182702.06</v>
      </c>
      <c r="G38" s="120">
        <v>23678.959999999999</v>
      </c>
      <c r="H38" s="122">
        <f t="shared" si="1"/>
        <v>17097.940000000002</v>
      </c>
    </row>
    <row r="39" spans="1:8">
      <c r="A39" s="126" t="s">
        <v>104</v>
      </c>
      <c r="B39" s="116"/>
      <c r="C39" s="117">
        <f>SUM(C40:C48)</f>
        <v>4121328</v>
      </c>
      <c r="D39" s="117">
        <f>SUM(D40:D48)</f>
        <v>0</v>
      </c>
      <c r="E39" s="117">
        <f t="shared" si="0"/>
        <v>4121328</v>
      </c>
      <c r="F39" s="117">
        <f>SUM(F40:F48)</f>
        <v>4296047.37</v>
      </c>
      <c r="G39" s="117">
        <f>SUM(G40:G48)</f>
        <v>1055664.5</v>
      </c>
      <c r="H39" s="117">
        <f t="shared" si="1"/>
        <v>-174719.37000000011</v>
      </c>
    </row>
    <row r="40" spans="1:8" s="123" customFormat="1" ht="15.75">
      <c r="A40" s="118"/>
      <c r="B40" s="119" t="s">
        <v>105</v>
      </c>
      <c r="C40" s="120">
        <v>0</v>
      </c>
      <c r="D40" s="120">
        <v>0</v>
      </c>
      <c r="E40" s="121">
        <f t="shared" si="0"/>
        <v>0</v>
      </c>
      <c r="F40" s="120">
        <v>2658946.96</v>
      </c>
      <c r="G40" s="120">
        <v>0</v>
      </c>
      <c r="H40" s="122">
        <f t="shared" si="1"/>
        <v>-2658946.96</v>
      </c>
    </row>
    <row r="41" spans="1:8" s="123" customFormat="1" ht="15.75">
      <c r="A41" s="124"/>
      <c r="B41" s="119" t="s">
        <v>106</v>
      </c>
      <c r="C41" s="120">
        <v>2570458</v>
      </c>
      <c r="D41" s="120">
        <v>0</v>
      </c>
      <c r="E41" s="121">
        <f t="shared" si="0"/>
        <v>2570458</v>
      </c>
      <c r="F41" s="120">
        <v>0</v>
      </c>
      <c r="G41" s="120">
        <v>644115</v>
      </c>
      <c r="H41" s="122">
        <f t="shared" si="1"/>
        <v>2570458</v>
      </c>
    </row>
    <row r="42" spans="1:8" s="123" customFormat="1" ht="15.75">
      <c r="A42" s="124"/>
      <c r="B42" s="119" t="s">
        <v>107</v>
      </c>
      <c r="C42" s="120">
        <v>0</v>
      </c>
      <c r="D42" s="120">
        <v>0</v>
      </c>
      <c r="E42" s="121">
        <f t="shared" si="0"/>
        <v>0</v>
      </c>
      <c r="F42" s="120">
        <v>0</v>
      </c>
      <c r="G42" s="120">
        <v>0</v>
      </c>
      <c r="H42" s="122">
        <f t="shared" si="1"/>
        <v>0</v>
      </c>
    </row>
    <row r="43" spans="1:8" s="123" customFormat="1" ht="15.75">
      <c r="A43" s="124"/>
      <c r="B43" s="119" t="s">
        <v>108</v>
      </c>
      <c r="C43" s="120">
        <v>1480000</v>
      </c>
      <c r="D43" s="120">
        <v>0</v>
      </c>
      <c r="E43" s="121">
        <f t="shared" si="0"/>
        <v>1480000</v>
      </c>
      <c r="F43" s="120">
        <v>1569120.41</v>
      </c>
      <c r="G43" s="120">
        <v>205790.35</v>
      </c>
      <c r="H43" s="122">
        <f t="shared" si="1"/>
        <v>-89120.409999999916</v>
      </c>
    </row>
    <row r="44" spans="1:8" s="123" customFormat="1" ht="15.75">
      <c r="A44" s="124"/>
      <c r="B44" s="119" t="s">
        <v>15</v>
      </c>
      <c r="C44" s="120">
        <v>34680</v>
      </c>
      <c r="D44" s="120">
        <v>0</v>
      </c>
      <c r="E44" s="121">
        <f t="shared" si="0"/>
        <v>34680</v>
      </c>
      <c r="F44" s="120">
        <v>31790</v>
      </c>
      <c r="G44" s="120">
        <v>143909.15</v>
      </c>
      <c r="H44" s="122">
        <f t="shared" si="1"/>
        <v>2890</v>
      </c>
    </row>
    <row r="45" spans="1:8" s="123" customFormat="1" ht="15.75">
      <c r="A45" s="124"/>
      <c r="B45" s="119" t="s">
        <v>109</v>
      </c>
      <c r="C45" s="120">
        <v>0</v>
      </c>
      <c r="D45" s="120">
        <v>0</v>
      </c>
      <c r="E45" s="121">
        <f t="shared" si="0"/>
        <v>0</v>
      </c>
      <c r="F45" s="120">
        <v>0</v>
      </c>
      <c r="G45" s="120">
        <v>0</v>
      </c>
      <c r="H45" s="122">
        <f t="shared" si="1"/>
        <v>0</v>
      </c>
    </row>
    <row r="46" spans="1:8" s="123" customFormat="1" ht="15.75">
      <c r="A46" s="124"/>
      <c r="B46" s="119" t="s">
        <v>110</v>
      </c>
      <c r="C46" s="120">
        <v>0</v>
      </c>
      <c r="D46" s="120">
        <v>0</v>
      </c>
      <c r="E46" s="121">
        <f t="shared" si="0"/>
        <v>0</v>
      </c>
      <c r="F46" s="120">
        <v>0</v>
      </c>
      <c r="G46" s="120">
        <v>0</v>
      </c>
      <c r="H46" s="122">
        <f t="shared" si="1"/>
        <v>0</v>
      </c>
    </row>
    <row r="47" spans="1:8" s="123" customFormat="1" ht="15.75">
      <c r="A47" s="124"/>
      <c r="B47" s="119" t="s">
        <v>111</v>
      </c>
      <c r="C47" s="120">
        <v>36190</v>
      </c>
      <c r="D47" s="120">
        <v>0</v>
      </c>
      <c r="E47" s="121">
        <f t="shared" si="0"/>
        <v>36190</v>
      </c>
      <c r="F47" s="120">
        <v>36190</v>
      </c>
      <c r="G47" s="120">
        <v>61850</v>
      </c>
      <c r="H47" s="122">
        <f t="shared" si="1"/>
        <v>0</v>
      </c>
    </row>
    <row r="48" spans="1:8" s="123" customFormat="1" ht="15.75">
      <c r="A48" s="125"/>
      <c r="B48" s="119" t="s">
        <v>112</v>
      </c>
      <c r="C48" s="120">
        <v>0</v>
      </c>
      <c r="D48" s="120">
        <v>0</v>
      </c>
      <c r="E48" s="121">
        <f t="shared" si="0"/>
        <v>0</v>
      </c>
      <c r="F48" s="120">
        <v>0</v>
      </c>
      <c r="G48" s="120">
        <v>0</v>
      </c>
      <c r="H48" s="122">
        <f t="shared" si="1"/>
        <v>0</v>
      </c>
    </row>
    <row r="49" spans="1:8">
      <c r="A49" s="126" t="s">
        <v>113</v>
      </c>
      <c r="B49" s="131"/>
      <c r="C49" s="117">
        <f>SUM(C50:C58)</f>
        <v>200000</v>
      </c>
      <c r="D49" s="117">
        <f>SUM(D50:D58)</f>
        <v>0</v>
      </c>
      <c r="E49" s="117">
        <f t="shared" si="0"/>
        <v>200000</v>
      </c>
      <c r="F49" s="117">
        <f>SUM(F50:F58)</f>
        <v>305083.67</v>
      </c>
      <c r="G49" s="117">
        <f>SUM(G50:G58)</f>
        <v>163700</v>
      </c>
      <c r="H49" s="117">
        <f t="shared" si="1"/>
        <v>-105083.66999999998</v>
      </c>
    </row>
    <row r="50" spans="1:8" s="123" customFormat="1" ht="15.75">
      <c r="A50" s="118"/>
      <c r="B50" s="132" t="s">
        <v>114</v>
      </c>
      <c r="C50" s="120">
        <v>200000</v>
      </c>
      <c r="D50" s="120">
        <v>0</v>
      </c>
      <c r="E50" s="121">
        <f t="shared" si="0"/>
        <v>200000</v>
      </c>
      <c r="F50" s="120">
        <v>56813</v>
      </c>
      <c r="G50" s="120">
        <v>10500</v>
      </c>
      <c r="H50" s="122">
        <f t="shared" si="1"/>
        <v>143187</v>
      </c>
    </row>
    <row r="51" spans="1:8" s="123" customFormat="1" ht="15.75">
      <c r="A51" s="124"/>
      <c r="B51" s="132" t="s">
        <v>115</v>
      </c>
      <c r="C51" s="120">
        <v>0</v>
      </c>
      <c r="D51" s="120">
        <v>0</v>
      </c>
      <c r="E51" s="121">
        <f t="shared" si="0"/>
        <v>0</v>
      </c>
      <c r="F51" s="120">
        <v>0</v>
      </c>
      <c r="G51" s="120">
        <v>0</v>
      </c>
      <c r="H51" s="122">
        <f t="shared" si="1"/>
        <v>0</v>
      </c>
    </row>
    <row r="52" spans="1:8" s="123" customFormat="1" ht="15.75">
      <c r="A52" s="124"/>
      <c r="B52" s="132" t="s">
        <v>116</v>
      </c>
      <c r="C52" s="120">
        <v>0</v>
      </c>
      <c r="D52" s="120">
        <v>0</v>
      </c>
      <c r="E52" s="121">
        <f t="shared" si="0"/>
        <v>0</v>
      </c>
      <c r="F52" s="120">
        <v>0</v>
      </c>
      <c r="G52" s="120">
        <v>0</v>
      </c>
      <c r="H52" s="122">
        <f t="shared" si="1"/>
        <v>0</v>
      </c>
    </row>
    <row r="53" spans="1:8" s="123" customFormat="1" ht="15.75">
      <c r="A53" s="124"/>
      <c r="B53" s="132" t="s">
        <v>117</v>
      </c>
      <c r="C53" s="120">
        <v>0</v>
      </c>
      <c r="D53" s="120">
        <v>0</v>
      </c>
      <c r="E53" s="121">
        <f t="shared" si="0"/>
        <v>0</v>
      </c>
      <c r="F53" s="120">
        <v>153200</v>
      </c>
      <c r="G53" s="120">
        <v>153200</v>
      </c>
      <c r="H53" s="122">
        <f t="shared" si="1"/>
        <v>-153200</v>
      </c>
    </row>
    <row r="54" spans="1:8" s="123" customFormat="1" ht="15.75">
      <c r="A54" s="124"/>
      <c r="B54" s="132" t="s">
        <v>118</v>
      </c>
      <c r="C54" s="120">
        <v>0</v>
      </c>
      <c r="D54" s="120">
        <v>0</v>
      </c>
      <c r="E54" s="121">
        <f t="shared" si="0"/>
        <v>0</v>
      </c>
      <c r="F54" s="120">
        <v>0</v>
      </c>
      <c r="G54" s="120">
        <v>0</v>
      </c>
      <c r="H54" s="122">
        <f t="shared" si="1"/>
        <v>0</v>
      </c>
    </row>
    <row r="55" spans="1:8" s="123" customFormat="1" ht="15.75">
      <c r="A55" s="124"/>
      <c r="B55" s="132" t="s">
        <v>119</v>
      </c>
      <c r="C55" s="120">
        <v>0</v>
      </c>
      <c r="D55" s="120">
        <v>0</v>
      </c>
      <c r="E55" s="121">
        <f t="shared" si="0"/>
        <v>0</v>
      </c>
      <c r="F55" s="120">
        <v>95070.67</v>
      </c>
      <c r="G55" s="120">
        <v>0</v>
      </c>
      <c r="H55" s="122">
        <f t="shared" si="1"/>
        <v>-95070.67</v>
      </c>
    </row>
    <row r="56" spans="1:8" s="123" customFormat="1" ht="15.75">
      <c r="A56" s="124"/>
      <c r="B56" s="132" t="s">
        <v>120</v>
      </c>
      <c r="C56" s="120">
        <v>0</v>
      </c>
      <c r="D56" s="120">
        <v>0</v>
      </c>
      <c r="E56" s="121">
        <f t="shared" si="0"/>
        <v>0</v>
      </c>
      <c r="F56" s="120">
        <v>0</v>
      </c>
      <c r="G56" s="120">
        <v>0</v>
      </c>
      <c r="H56" s="122">
        <f t="shared" si="1"/>
        <v>0</v>
      </c>
    </row>
    <row r="57" spans="1:8" s="123" customFormat="1" ht="15.75">
      <c r="A57" s="124"/>
      <c r="B57" s="132" t="s">
        <v>121</v>
      </c>
      <c r="C57" s="120">
        <v>0</v>
      </c>
      <c r="D57" s="120">
        <v>0</v>
      </c>
      <c r="E57" s="121">
        <f t="shared" si="0"/>
        <v>0</v>
      </c>
      <c r="F57" s="120">
        <v>0</v>
      </c>
      <c r="G57" s="120">
        <v>0</v>
      </c>
      <c r="H57" s="122">
        <f t="shared" si="1"/>
        <v>0</v>
      </c>
    </row>
    <row r="58" spans="1:8" s="123" customFormat="1" ht="15.75">
      <c r="A58" s="125"/>
      <c r="B58" s="132" t="s">
        <v>122</v>
      </c>
      <c r="C58" s="120">
        <v>0</v>
      </c>
      <c r="D58" s="120">
        <v>0</v>
      </c>
      <c r="E58" s="121">
        <f t="shared" si="0"/>
        <v>0</v>
      </c>
      <c r="F58" s="120">
        <v>0</v>
      </c>
      <c r="G58" s="120">
        <v>0</v>
      </c>
      <c r="H58" s="122">
        <f t="shared" si="1"/>
        <v>0</v>
      </c>
    </row>
    <row r="59" spans="1:8">
      <c r="A59" s="133" t="s">
        <v>123</v>
      </c>
      <c r="B59" s="134"/>
      <c r="C59" s="117">
        <f>SUM(C60:C62)</f>
        <v>14237975</v>
      </c>
      <c r="D59" s="117">
        <f>SUM(D60:D62)</f>
        <v>0</v>
      </c>
      <c r="E59" s="117">
        <f t="shared" si="0"/>
        <v>14237975</v>
      </c>
      <c r="F59" s="117">
        <f>SUM(F60:F62)</f>
        <v>0</v>
      </c>
      <c r="G59" s="117">
        <f>SUM(G60:G62)</f>
        <v>0</v>
      </c>
      <c r="H59" s="117">
        <f t="shared" si="1"/>
        <v>14237975</v>
      </c>
    </row>
    <row r="60" spans="1:8" s="123" customFormat="1" ht="15.75">
      <c r="A60" s="118"/>
      <c r="B60" s="135" t="s">
        <v>124</v>
      </c>
      <c r="C60" s="120">
        <v>0</v>
      </c>
      <c r="D60" s="120">
        <v>0</v>
      </c>
      <c r="E60" s="121">
        <f t="shared" si="0"/>
        <v>0</v>
      </c>
      <c r="F60" s="120">
        <v>0</v>
      </c>
      <c r="G60" s="120">
        <v>0</v>
      </c>
      <c r="H60" s="122">
        <f t="shared" si="1"/>
        <v>0</v>
      </c>
    </row>
    <row r="61" spans="1:8" s="123" customFormat="1" ht="15.75">
      <c r="A61" s="124"/>
      <c r="B61" s="135" t="s">
        <v>125</v>
      </c>
      <c r="C61" s="120">
        <v>14237975</v>
      </c>
      <c r="D61" s="120">
        <v>0</v>
      </c>
      <c r="E61" s="121">
        <f t="shared" si="0"/>
        <v>14237975</v>
      </c>
      <c r="F61" s="120">
        <v>0</v>
      </c>
      <c r="G61" s="120">
        <v>0</v>
      </c>
      <c r="H61" s="122">
        <f t="shared" si="1"/>
        <v>14237975</v>
      </c>
    </row>
    <row r="62" spans="1:8" s="123" customFormat="1" ht="15.75">
      <c r="A62" s="124"/>
      <c r="B62" s="135" t="s">
        <v>126</v>
      </c>
      <c r="C62" s="120">
        <v>0</v>
      </c>
      <c r="D62" s="120">
        <v>0</v>
      </c>
      <c r="E62" s="121">
        <f t="shared" si="0"/>
        <v>0</v>
      </c>
      <c r="F62" s="120">
        <v>0</v>
      </c>
      <c r="G62" s="120">
        <v>0</v>
      </c>
      <c r="H62" s="122">
        <f t="shared" si="1"/>
        <v>0</v>
      </c>
    </row>
    <row r="63" spans="1:8">
      <c r="A63" s="136" t="s">
        <v>127</v>
      </c>
      <c r="B63" s="116"/>
      <c r="C63" s="117">
        <f>SUM(C64:C70)</f>
        <v>0</v>
      </c>
      <c r="D63" s="117">
        <f>SUM(D64:D70)</f>
        <v>0</v>
      </c>
      <c r="E63" s="117">
        <f t="shared" si="0"/>
        <v>0</v>
      </c>
      <c r="F63" s="117">
        <f>SUM(F64:F70)</f>
        <v>0</v>
      </c>
      <c r="G63" s="117">
        <f>SUM(G64:G70)</f>
        <v>0</v>
      </c>
      <c r="H63" s="117">
        <f t="shared" si="1"/>
        <v>0</v>
      </c>
    </row>
    <row r="64" spans="1:8" s="123" customFormat="1" ht="15.75">
      <c r="A64" s="124"/>
      <c r="B64" s="119" t="s">
        <v>128</v>
      </c>
      <c r="C64" s="120">
        <v>0</v>
      </c>
      <c r="D64" s="120">
        <v>0</v>
      </c>
      <c r="E64" s="121">
        <f t="shared" si="0"/>
        <v>0</v>
      </c>
      <c r="F64" s="120">
        <v>0</v>
      </c>
      <c r="G64" s="120">
        <v>0</v>
      </c>
      <c r="H64" s="122">
        <f t="shared" si="1"/>
        <v>0</v>
      </c>
    </row>
    <row r="65" spans="1:8" s="123" customFormat="1" ht="15.75">
      <c r="A65" s="124"/>
      <c r="B65" s="119" t="s">
        <v>129</v>
      </c>
      <c r="C65" s="120">
        <v>0</v>
      </c>
      <c r="D65" s="120">
        <v>0</v>
      </c>
      <c r="E65" s="121">
        <f t="shared" si="0"/>
        <v>0</v>
      </c>
      <c r="F65" s="120">
        <v>0</v>
      </c>
      <c r="G65" s="120">
        <v>0</v>
      </c>
      <c r="H65" s="122">
        <f t="shared" si="1"/>
        <v>0</v>
      </c>
    </row>
    <row r="66" spans="1:8" s="123" customFormat="1" ht="15.75">
      <c r="A66" s="124"/>
      <c r="B66" s="119" t="s">
        <v>130</v>
      </c>
      <c r="C66" s="120">
        <v>0</v>
      </c>
      <c r="D66" s="120">
        <v>0</v>
      </c>
      <c r="E66" s="121">
        <f t="shared" si="0"/>
        <v>0</v>
      </c>
      <c r="F66" s="120">
        <v>0</v>
      </c>
      <c r="G66" s="120">
        <v>0</v>
      </c>
      <c r="H66" s="122">
        <f t="shared" si="1"/>
        <v>0</v>
      </c>
    </row>
    <row r="67" spans="1:8" s="123" customFormat="1" ht="15.75">
      <c r="A67" s="124"/>
      <c r="B67" s="119" t="s">
        <v>131</v>
      </c>
      <c r="C67" s="120">
        <v>0</v>
      </c>
      <c r="D67" s="120">
        <v>0</v>
      </c>
      <c r="E67" s="121">
        <f t="shared" si="0"/>
        <v>0</v>
      </c>
      <c r="F67" s="120">
        <v>0</v>
      </c>
      <c r="G67" s="120">
        <v>0</v>
      </c>
      <c r="H67" s="122">
        <f t="shared" si="1"/>
        <v>0</v>
      </c>
    </row>
    <row r="68" spans="1:8" s="123" customFormat="1" ht="15.75">
      <c r="A68" s="124"/>
      <c r="B68" s="119" t="s">
        <v>132</v>
      </c>
      <c r="C68" s="120">
        <v>0</v>
      </c>
      <c r="D68" s="120">
        <v>0</v>
      </c>
      <c r="E68" s="121">
        <f t="shared" si="0"/>
        <v>0</v>
      </c>
      <c r="F68" s="120">
        <v>0</v>
      </c>
      <c r="G68" s="120">
        <v>0</v>
      </c>
      <c r="H68" s="122">
        <f t="shared" si="1"/>
        <v>0</v>
      </c>
    </row>
    <row r="69" spans="1:8" s="123" customFormat="1" ht="15.75">
      <c r="A69" s="124"/>
      <c r="B69" s="119" t="s">
        <v>133</v>
      </c>
      <c r="C69" s="120">
        <v>0</v>
      </c>
      <c r="D69" s="120">
        <v>0</v>
      </c>
      <c r="E69" s="121">
        <f t="shared" si="0"/>
        <v>0</v>
      </c>
      <c r="F69" s="120">
        <v>0</v>
      </c>
      <c r="G69" s="120">
        <v>0</v>
      </c>
      <c r="H69" s="122">
        <f t="shared" si="1"/>
        <v>0</v>
      </c>
    </row>
    <row r="70" spans="1:8" s="123" customFormat="1" ht="15.75">
      <c r="A70" s="124"/>
      <c r="B70" s="119" t="s">
        <v>134</v>
      </c>
      <c r="C70" s="120">
        <v>0</v>
      </c>
      <c r="D70" s="120">
        <v>0</v>
      </c>
      <c r="E70" s="121">
        <f t="shared" si="0"/>
        <v>0</v>
      </c>
      <c r="F70" s="120">
        <v>0</v>
      </c>
      <c r="G70" s="120">
        <v>0</v>
      </c>
      <c r="H70" s="122">
        <f t="shared" si="1"/>
        <v>0</v>
      </c>
    </row>
    <row r="71" spans="1:8" ht="15.75">
      <c r="A71" s="134" t="s">
        <v>135</v>
      </c>
      <c r="B71" s="131"/>
      <c r="C71" s="117">
        <f>SUM(C72:C74)</f>
        <v>0</v>
      </c>
      <c r="D71" s="117">
        <f>SUM(D72:D74)</f>
        <v>0</v>
      </c>
      <c r="E71" s="121">
        <f t="shared" si="0"/>
        <v>0</v>
      </c>
      <c r="F71" s="117">
        <f>SUM(F72:F74)</f>
        <v>0</v>
      </c>
      <c r="G71" s="117">
        <f>SUM(G72:G74)</f>
        <v>0</v>
      </c>
      <c r="H71" s="122">
        <f t="shared" si="1"/>
        <v>0</v>
      </c>
    </row>
    <row r="72" spans="1:8" ht="15.75">
      <c r="A72" s="137"/>
      <c r="B72" s="119" t="s">
        <v>16</v>
      </c>
      <c r="C72" s="120">
        <v>0</v>
      </c>
      <c r="D72" s="120">
        <v>0</v>
      </c>
      <c r="E72" s="121">
        <f t="shared" si="0"/>
        <v>0</v>
      </c>
      <c r="F72" s="120">
        <v>0</v>
      </c>
      <c r="G72" s="120">
        <v>0</v>
      </c>
      <c r="H72" s="122">
        <f t="shared" si="1"/>
        <v>0</v>
      </c>
    </row>
    <row r="73" spans="1:8" ht="15.75">
      <c r="A73" s="137"/>
      <c r="B73" s="119" t="s">
        <v>136</v>
      </c>
      <c r="C73" s="120">
        <v>0</v>
      </c>
      <c r="D73" s="120">
        <v>0</v>
      </c>
      <c r="E73" s="121">
        <f t="shared" si="0"/>
        <v>0</v>
      </c>
      <c r="F73" s="120">
        <v>0</v>
      </c>
      <c r="G73" s="120">
        <v>0</v>
      </c>
      <c r="H73" s="122">
        <f t="shared" si="1"/>
        <v>0</v>
      </c>
    </row>
    <row r="74" spans="1:8" ht="15.75">
      <c r="A74" s="137"/>
      <c r="B74" s="119" t="s">
        <v>137</v>
      </c>
      <c r="C74" s="120">
        <v>0</v>
      </c>
      <c r="D74" s="120">
        <v>0</v>
      </c>
      <c r="E74" s="121">
        <f t="shared" si="0"/>
        <v>0</v>
      </c>
      <c r="F74" s="120">
        <v>0</v>
      </c>
      <c r="G74" s="120">
        <v>0</v>
      </c>
      <c r="H74" s="122">
        <f t="shared" si="1"/>
        <v>0</v>
      </c>
    </row>
    <row r="75" spans="1:8">
      <c r="A75" s="137" t="s">
        <v>138</v>
      </c>
      <c r="B75" s="131"/>
      <c r="C75" s="117">
        <f>SUM(C76:C81)</f>
        <v>978755</v>
      </c>
      <c r="D75" s="117">
        <f>SUM(D76:D81)</f>
        <v>0</v>
      </c>
      <c r="E75" s="117">
        <f t="shared" ref="E75:E83" si="2">C75+D75</f>
        <v>978755</v>
      </c>
      <c r="F75" s="117">
        <f>SUM(F76:F81)</f>
        <v>0</v>
      </c>
      <c r="G75" s="117">
        <f>SUM(G76:G81)</f>
        <v>47379.05</v>
      </c>
      <c r="H75" s="117">
        <f t="shared" si="1"/>
        <v>978755</v>
      </c>
    </row>
    <row r="76" spans="1:8" s="123" customFormat="1" ht="15.75">
      <c r="A76" s="118"/>
      <c r="B76" s="135" t="s">
        <v>139</v>
      </c>
      <c r="C76" s="120">
        <v>752543</v>
      </c>
      <c r="D76" s="120">
        <v>0</v>
      </c>
      <c r="E76" s="121">
        <f t="shared" si="2"/>
        <v>752543</v>
      </c>
      <c r="F76" s="120"/>
      <c r="G76" s="120">
        <v>0</v>
      </c>
      <c r="H76" s="122">
        <f t="shared" ref="H76:H83" si="3">E76-F76</f>
        <v>752543</v>
      </c>
    </row>
    <row r="77" spans="1:8" s="123" customFormat="1" ht="15.75">
      <c r="A77" s="124"/>
      <c r="B77" s="135" t="s">
        <v>140</v>
      </c>
      <c r="C77" s="120">
        <v>226212</v>
      </c>
      <c r="D77" s="120">
        <v>0</v>
      </c>
      <c r="E77" s="121">
        <f t="shared" si="2"/>
        <v>226212</v>
      </c>
      <c r="F77" s="120">
        <v>0</v>
      </c>
      <c r="G77" s="120">
        <v>47379.05</v>
      </c>
      <c r="H77" s="122">
        <f t="shared" si="3"/>
        <v>226212</v>
      </c>
    </row>
    <row r="78" spans="1:8" s="123" customFormat="1" ht="15.75">
      <c r="A78" s="124"/>
      <c r="B78" s="135" t="s">
        <v>141</v>
      </c>
      <c r="C78" s="120">
        <v>0</v>
      </c>
      <c r="D78" s="120">
        <v>0</v>
      </c>
      <c r="E78" s="121">
        <f t="shared" si="2"/>
        <v>0</v>
      </c>
      <c r="F78" s="120">
        <v>0</v>
      </c>
      <c r="G78" s="120">
        <v>0</v>
      </c>
      <c r="H78" s="122">
        <f t="shared" si="3"/>
        <v>0</v>
      </c>
    </row>
    <row r="79" spans="1:8" s="123" customFormat="1" ht="15.75">
      <c r="A79" s="124"/>
      <c r="B79" s="135" t="s">
        <v>142</v>
      </c>
      <c r="C79" s="120">
        <v>0</v>
      </c>
      <c r="D79" s="120">
        <v>0</v>
      </c>
      <c r="E79" s="121">
        <f t="shared" si="2"/>
        <v>0</v>
      </c>
      <c r="F79" s="120">
        <v>0</v>
      </c>
      <c r="G79" s="120">
        <v>0</v>
      </c>
      <c r="H79" s="122">
        <f t="shared" si="3"/>
        <v>0</v>
      </c>
    </row>
    <row r="80" spans="1:8" s="123" customFormat="1" ht="15.75">
      <c r="A80" s="124"/>
      <c r="B80" s="135" t="s">
        <v>143</v>
      </c>
      <c r="C80" s="120">
        <v>0</v>
      </c>
      <c r="D80" s="120">
        <v>0</v>
      </c>
      <c r="E80" s="121">
        <f t="shared" si="2"/>
        <v>0</v>
      </c>
      <c r="F80" s="120">
        <v>0</v>
      </c>
      <c r="G80" s="120">
        <v>0</v>
      </c>
      <c r="H80" s="122">
        <f t="shared" si="3"/>
        <v>0</v>
      </c>
    </row>
    <row r="81" spans="1:8" s="123" customFormat="1" ht="15.75">
      <c r="A81" s="125"/>
      <c r="B81" s="135" t="s">
        <v>144</v>
      </c>
      <c r="C81" s="120">
        <v>0</v>
      </c>
      <c r="D81" s="120">
        <v>0</v>
      </c>
      <c r="E81" s="121">
        <f t="shared" si="2"/>
        <v>0</v>
      </c>
      <c r="F81" s="120">
        <v>0</v>
      </c>
      <c r="G81" s="120">
        <v>0</v>
      </c>
      <c r="H81" s="122">
        <f t="shared" si="3"/>
        <v>0</v>
      </c>
    </row>
    <row r="82" spans="1:8" ht="7.5" customHeight="1">
      <c r="C82" s="138"/>
      <c r="D82" s="138"/>
      <c r="E82" s="138"/>
      <c r="F82" s="138"/>
      <c r="G82" s="138"/>
      <c r="H82" s="138"/>
    </row>
    <row r="83" spans="1:8">
      <c r="A83" s="238" t="s">
        <v>145</v>
      </c>
      <c r="B83" s="239"/>
      <c r="C83" s="139">
        <f>C11+C19+C29+C39+C49+C59+C63+C71+C75</f>
        <v>50168278</v>
      </c>
      <c r="D83" s="139">
        <f>D11+D19+D29+D39+D49+D59+D63+D71+D75</f>
        <v>0</v>
      </c>
      <c r="E83" s="139">
        <f t="shared" si="2"/>
        <v>50168278</v>
      </c>
      <c r="F83" s="139">
        <f>F11+F19+F29+F39+F49+F59+F63+F71+F75</f>
        <v>22280834.750000004</v>
      </c>
      <c r="G83" s="139">
        <f>G11+G19+G29+G39+G49+G59+G63+G71+G75</f>
        <v>8675996.0600000005</v>
      </c>
      <c r="H83" s="139">
        <f t="shared" si="3"/>
        <v>27887443.249999996</v>
      </c>
    </row>
    <row r="85" spans="1:8" ht="30.75" customHeight="1">
      <c r="B85" s="53"/>
    </row>
    <row r="86" spans="1:8" ht="19.5" customHeight="1">
      <c r="B86" s="52" t="s">
        <v>37</v>
      </c>
      <c r="D86" s="213"/>
      <c r="E86" s="213"/>
      <c r="F86" s="214" t="s">
        <v>19</v>
      </c>
      <c r="G86" s="214"/>
      <c r="H86" s="55"/>
    </row>
    <row r="87" spans="1:8" ht="34.5">
      <c r="D87" s="56"/>
      <c r="E87" s="55"/>
      <c r="F87" s="52"/>
      <c r="G87" s="57"/>
    </row>
    <row r="88" spans="1:8" ht="18.75">
      <c r="B88" s="140"/>
      <c r="E88" s="55"/>
    </row>
  </sheetData>
  <mergeCells count="10">
    <mergeCell ref="A83:B83"/>
    <mergeCell ref="D86:E86"/>
    <mergeCell ref="F86:G86"/>
    <mergeCell ref="A1:H1"/>
    <mergeCell ref="A2:H2"/>
    <mergeCell ref="A3:H3"/>
    <mergeCell ref="A4:H4"/>
    <mergeCell ref="A6:B8"/>
    <mergeCell ref="C6:G6"/>
    <mergeCell ref="H6:H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WVR65536"/>
  <sheetViews>
    <sheetView tabSelected="1" topLeftCell="B1" workbookViewId="0">
      <selection activeCell="C54" sqref="C54"/>
    </sheetView>
  </sheetViews>
  <sheetFormatPr baseColWidth="10" defaultColWidth="0" defaultRowHeight="14.25" customHeight="1" zeroHeight="1"/>
  <cols>
    <col min="1" max="1" width="1.42578125" style="141" customWidth="1"/>
    <col min="2" max="2" width="17.85546875" style="141" customWidth="1"/>
    <col min="3" max="3" width="61" style="141" customWidth="1"/>
    <col min="4" max="8" width="18" style="141" customWidth="1"/>
    <col min="9" max="9" width="19.5703125" style="141" customWidth="1"/>
    <col min="10" max="10" width="2.7109375" style="141" customWidth="1"/>
    <col min="11" max="256" width="11.42578125" style="141" hidden="1"/>
    <col min="257" max="257" width="2.7109375" style="141" hidden="1" customWidth="1"/>
    <col min="258" max="258" width="17.85546875" style="141" hidden="1" customWidth="1"/>
    <col min="259" max="259" width="61" style="141" hidden="1" customWidth="1"/>
    <col min="260" max="265" width="18" style="141" hidden="1" customWidth="1"/>
    <col min="266" max="266" width="2.7109375" style="141" hidden="1" customWidth="1"/>
    <col min="267" max="512" width="11.42578125" style="141" hidden="1"/>
    <col min="513" max="513" width="2.7109375" style="141" hidden="1" customWidth="1"/>
    <col min="514" max="514" width="17.85546875" style="141" hidden="1" customWidth="1"/>
    <col min="515" max="515" width="61" style="141" hidden="1" customWidth="1"/>
    <col min="516" max="521" width="18" style="141" hidden="1" customWidth="1"/>
    <col min="522" max="522" width="2.7109375" style="141" hidden="1" customWidth="1"/>
    <col min="523" max="768" width="11.42578125" style="141" hidden="1"/>
    <col min="769" max="769" width="2.7109375" style="141" hidden="1" customWidth="1"/>
    <col min="770" max="770" width="17.85546875" style="141" hidden="1" customWidth="1"/>
    <col min="771" max="771" width="61" style="141" hidden="1" customWidth="1"/>
    <col min="772" max="777" width="18" style="141" hidden="1" customWidth="1"/>
    <col min="778" max="778" width="2.7109375" style="141" hidden="1" customWidth="1"/>
    <col min="779" max="1024" width="11.42578125" style="141" hidden="1"/>
    <col min="1025" max="1025" width="2.7109375" style="141" hidden="1" customWidth="1"/>
    <col min="1026" max="1026" width="17.85546875" style="141" hidden="1" customWidth="1"/>
    <col min="1027" max="1027" width="61" style="141" hidden="1" customWidth="1"/>
    <col min="1028" max="1033" width="18" style="141" hidden="1" customWidth="1"/>
    <col min="1034" max="1034" width="2.7109375" style="141" hidden="1" customWidth="1"/>
    <col min="1035" max="1280" width="11.42578125" style="141" hidden="1"/>
    <col min="1281" max="1281" width="2.7109375" style="141" hidden="1" customWidth="1"/>
    <col min="1282" max="1282" width="17.85546875" style="141" hidden="1" customWidth="1"/>
    <col min="1283" max="1283" width="61" style="141" hidden="1" customWidth="1"/>
    <col min="1284" max="1289" width="18" style="141" hidden="1" customWidth="1"/>
    <col min="1290" max="1290" width="2.7109375" style="141" hidden="1" customWidth="1"/>
    <col min="1291" max="1536" width="11.42578125" style="141" hidden="1"/>
    <col min="1537" max="1537" width="2.7109375" style="141" hidden="1" customWidth="1"/>
    <col min="1538" max="1538" width="17.85546875" style="141" hidden="1" customWidth="1"/>
    <col min="1539" max="1539" width="61" style="141" hidden="1" customWidth="1"/>
    <col min="1540" max="1545" width="18" style="141" hidden="1" customWidth="1"/>
    <col min="1546" max="1546" width="2.7109375" style="141" hidden="1" customWidth="1"/>
    <col min="1547" max="1792" width="11.42578125" style="141" hidden="1"/>
    <col min="1793" max="1793" width="2.7109375" style="141" hidden="1" customWidth="1"/>
    <col min="1794" max="1794" width="17.85546875" style="141" hidden="1" customWidth="1"/>
    <col min="1795" max="1795" width="61" style="141" hidden="1" customWidth="1"/>
    <col min="1796" max="1801" width="18" style="141" hidden="1" customWidth="1"/>
    <col min="1802" max="1802" width="2.7109375" style="141" hidden="1" customWidth="1"/>
    <col min="1803" max="2048" width="11.42578125" style="141" hidden="1"/>
    <col min="2049" max="2049" width="2.7109375" style="141" hidden="1" customWidth="1"/>
    <col min="2050" max="2050" width="17.85546875" style="141" hidden="1" customWidth="1"/>
    <col min="2051" max="2051" width="61" style="141" hidden="1" customWidth="1"/>
    <col min="2052" max="2057" width="18" style="141" hidden="1" customWidth="1"/>
    <col min="2058" max="2058" width="2.7109375" style="141" hidden="1" customWidth="1"/>
    <col min="2059" max="2304" width="11.42578125" style="141" hidden="1"/>
    <col min="2305" max="2305" width="2.7109375" style="141" hidden="1" customWidth="1"/>
    <col min="2306" max="2306" width="17.85546875" style="141" hidden="1" customWidth="1"/>
    <col min="2307" max="2307" width="61" style="141" hidden="1" customWidth="1"/>
    <col min="2308" max="2313" width="18" style="141" hidden="1" customWidth="1"/>
    <col min="2314" max="2314" width="2.7109375" style="141" hidden="1" customWidth="1"/>
    <col min="2315" max="2560" width="11.42578125" style="141" hidden="1"/>
    <col min="2561" max="2561" width="2.7109375" style="141" hidden="1" customWidth="1"/>
    <col min="2562" max="2562" width="17.85546875" style="141" hidden="1" customWidth="1"/>
    <col min="2563" max="2563" width="61" style="141" hidden="1" customWidth="1"/>
    <col min="2564" max="2569" width="18" style="141" hidden="1" customWidth="1"/>
    <col min="2570" max="2570" width="2.7109375" style="141" hidden="1" customWidth="1"/>
    <col min="2571" max="2816" width="11.42578125" style="141" hidden="1"/>
    <col min="2817" max="2817" width="2.7109375" style="141" hidden="1" customWidth="1"/>
    <col min="2818" max="2818" width="17.85546875" style="141" hidden="1" customWidth="1"/>
    <col min="2819" max="2819" width="61" style="141" hidden="1" customWidth="1"/>
    <col min="2820" max="2825" width="18" style="141" hidden="1" customWidth="1"/>
    <col min="2826" max="2826" width="2.7109375" style="141" hidden="1" customWidth="1"/>
    <col min="2827" max="3072" width="11.42578125" style="141" hidden="1"/>
    <col min="3073" max="3073" width="2.7109375" style="141" hidden="1" customWidth="1"/>
    <col min="3074" max="3074" width="17.85546875" style="141" hidden="1" customWidth="1"/>
    <col min="3075" max="3075" width="61" style="141" hidden="1" customWidth="1"/>
    <col min="3076" max="3081" width="18" style="141" hidden="1" customWidth="1"/>
    <col min="3082" max="3082" width="2.7109375" style="141" hidden="1" customWidth="1"/>
    <col min="3083" max="3328" width="11.42578125" style="141" hidden="1"/>
    <col min="3329" max="3329" width="2.7109375" style="141" hidden="1" customWidth="1"/>
    <col min="3330" max="3330" width="17.85546875" style="141" hidden="1" customWidth="1"/>
    <col min="3331" max="3331" width="61" style="141" hidden="1" customWidth="1"/>
    <col min="3332" max="3337" width="18" style="141" hidden="1" customWidth="1"/>
    <col min="3338" max="3338" width="2.7109375" style="141" hidden="1" customWidth="1"/>
    <col min="3339" max="3584" width="11.42578125" style="141" hidden="1"/>
    <col min="3585" max="3585" width="2.7109375" style="141" hidden="1" customWidth="1"/>
    <col min="3586" max="3586" width="17.85546875" style="141" hidden="1" customWidth="1"/>
    <col min="3587" max="3587" width="61" style="141" hidden="1" customWidth="1"/>
    <col min="3588" max="3593" width="18" style="141" hidden="1" customWidth="1"/>
    <col min="3594" max="3594" width="2.7109375" style="141" hidden="1" customWidth="1"/>
    <col min="3595" max="3840" width="11.42578125" style="141" hidden="1"/>
    <col min="3841" max="3841" width="2.7109375" style="141" hidden="1" customWidth="1"/>
    <col min="3842" max="3842" width="17.85546875" style="141" hidden="1" customWidth="1"/>
    <col min="3843" max="3843" width="61" style="141" hidden="1" customWidth="1"/>
    <col min="3844" max="3849" width="18" style="141" hidden="1" customWidth="1"/>
    <col min="3850" max="3850" width="2.7109375" style="141" hidden="1" customWidth="1"/>
    <col min="3851" max="4096" width="11.42578125" style="141" hidden="1"/>
    <col min="4097" max="4097" width="2.7109375" style="141" hidden="1" customWidth="1"/>
    <col min="4098" max="4098" width="17.85546875" style="141" hidden="1" customWidth="1"/>
    <col min="4099" max="4099" width="61" style="141" hidden="1" customWidth="1"/>
    <col min="4100" max="4105" width="18" style="141" hidden="1" customWidth="1"/>
    <col min="4106" max="4106" width="2.7109375" style="141" hidden="1" customWidth="1"/>
    <col min="4107" max="4352" width="11.42578125" style="141" hidden="1"/>
    <col min="4353" max="4353" width="2.7109375" style="141" hidden="1" customWidth="1"/>
    <col min="4354" max="4354" width="17.85546875" style="141" hidden="1" customWidth="1"/>
    <col min="4355" max="4355" width="61" style="141" hidden="1" customWidth="1"/>
    <col min="4356" max="4361" width="18" style="141" hidden="1" customWidth="1"/>
    <col min="4362" max="4362" width="2.7109375" style="141" hidden="1" customWidth="1"/>
    <col min="4363" max="4608" width="11.42578125" style="141" hidden="1"/>
    <col min="4609" max="4609" width="2.7109375" style="141" hidden="1" customWidth="1"/>
    <col min="4610" max="4610" width="17.85546875" style="141" hidden="1" customWidth="1"/>
    <col min="4611" max="4611" width="61" style="141" hidden="1" customWidth="1"/>
    <col min="4612" max="4617" width="18" style="141" hidden="1" customWidth="1"/>
    <col min="4618" max="4618" width="2.7109375" style="141" hidden="1" customWidth="1"/>
    <col min="4619" max="4864" width="11.42578125" style="141" hidden="1"/>
    <col min="4865" max="4865" width="2.7109375" style="141" hidden="1" customWidth="1"/>
    <col min="4866" max="4866" width="17.85546875" style="141" hidden="1" customWidth="1"/>
    <col min="4867" max="4867" width="61" style="141" hidden="1" customWidth="1"/>
    <col min="4868" max="4873" width="18" style="141" hidden="1" customWidth="1"/>
    <col min="4874" max="4874" width="2.7109375" style="141" hidden="1" customWidth="1"/>
    <col min="4875" max="5120" width="11.42578125" style="141" hidden="1"/>
    <col min="5121" max="5121" width="2.7109375" style="141" hidden="1" customWidth="1"/>
    <col min="5122" max="5122" width="17.85546875" style="141" hidden="1" customWidth="1"/>
    <col min="5123" max="5123" width="61" style="141" hidden="1" customWidth="1"/>
    <col min="5124" max="5129" width="18" style="141" hidden="1" customWidth="1"/>
    <col min="5130" max="5130" width="2.7109375" style="141" hidden="1" customWidth="1"/>
    <col min="5131" max="5376" width="11.42578125" style="141" hidden="1"/>
    <col min="5377" max="5377" width="2.7109375" style="141" hidden="1" customWidth="1"/>
    <col min="5378" max="5378" width="17.85546875" style="141" hidden="1" customWidth="1"/>
    <col min="5379" max="5379" width="61" style="141" hidden="1" customWidth="1"/>
    <col min="5380" max="5385" width="18" style="141" hidden="1" customWidth="1"/>
    <col min="5386" max="5386" width="2.7109375" style="141" hidden="1" customWidth="1"/>
    <col min="5387" max="5632" width="11.42578125" style="141" hidden="1"/>
    <col min="5633" max="5633" width="2.7109375" style="141" hidden="1" customWidth="1"/>
    <col min="5634" max="5634" width="17.85546875" style="141" hidden="1" customWidth="1"/>
    <col min="5635" max="5635" width="61" style="141" hidden="1" customWidth="1"/>
    <col min="5636" max="5641" width="18" style="141" hidden="1" customWidth="1"/>
    <col min="5642" max="5642" width="2.7109375" style="141" hidden="1" customWidth="1"/>
    <col min="5643" max="5888" width="11.42578125" style="141" hidden="1"/>
    <col min="5889" max="5889" width="2.7109375" style="141" hidden="1" customWidth="1"/>
    <col min="5890" max="5890" width="17.85546875" style="141" hidden="1" customWidth="1"/>
    <col min="5891" max="5891" width="61" style="141" hidden="1" customWidth="1"/>
    <col min="5892" max="5897" width="18" style="141" hidden="1" customWidth="1"/>
    <col min="5898" max="5898" width="2.7109375" style="141" hidden="1" customWidth="1"/>
    <col min="5899" max="6144" width="11.42578125" style="141" hidden="1"/>
    <col min="6145" max="6145" width="2.7109375" style="141" hidden="1" customWidth="1"/>
    <col min="6146" max="6146" width="17.85546875" style="141" hidden="1" customWidth="1"/>
    <col min="6147" max="6147" width="61" style="141" hidden="1" customWidth="1"/>
    <col min="6148" max="6153" width="18" style="141" hidden="1" customWidth="1"/>
    <col min="6154" max="6154" width="2.7109375" style="141" hidden="1" customWidth="1"/>
    <col min="6155" max="6400" width="11.42578125" style="141" hidden="1"/>
    <col min="6401" max="6401" width="2.7109375" style="141" hidden="1" customWidth="1"/>
    <col min="6402" max="6402" width="17.85546875" style="141" hidden="1" customWidth="1"/>
    <col min="6403" max="6403" width="61" style="141" hidden="1" customWidth="1"/>
    <col min="6404" max="6409" width="18" style="141" hidden="1" customWidth="1"/>
    <col min="6410" max="6410" width="2.7109375" style="141" hidden="1" customWidth="1"/>
    <col min="6411" max="6656" width="11.42578125" style="141" hidden="1"/>
    <col min="6657" max="6657" width="2.7109375" style="141" hidden="1" customWidth="1"/>
    <col min="6658" max="6658" width="17.85546875" style="141" hidden="1" customWidth="1"/>
    <col min="6659" max="6659" width="61" style="141" hidden="1" customWidth="1"/>
    <col min="6660" max="6665" width="18" style="141" hidden="1" customWidth="1"/>
    <col min="6666" max="6666" width="2.7109375" style="141" hidden="1" customWidth="1"/>
    <col min="6667" max="6912" width="11.42578125" style="141" hidden="1"/>
    <col min="6913" max="6913" width="2.7109375" style="141" hidden="1" customWidth="1"/>
    <col min="6914" max="6914" width="17.85546875" style="141" hidden="1" customWidth="1"/>
    <col min="6915" max="6915" width="61" style="141" hidden="1" customWidth="1"/>
    <col min="6916" max="6921" width="18" style="141" hidden="1" customWidth="1"/>
    <col min="6922" max="6922" width="2.7109375" style="141" hidden="1" customWidth="1"/>
    <col min="6923" max="7168" width="11.42578125" style="141" hidden="1"/>
    <col min="7169" max="7169" width="2.7109375" style="141" hidden="1" customWidth="1"/>
    <col min="7170" max="7170" width="17.85546875" style="141" hidden="1" customWidth="1"/>
    <col min="7171" max="7171" width="61" style="141" hidden="1" customWidth="1"/>
    <col min="7172" max="7177" width="18" style="141" hidden="1" customWidth="1"/>
    <col min="7178" max="7178" width="2.7109375" style="141" hidden="1" customWidth="1"/>
    <col min="7179" max="7424" width="11.42578125" style="141" hidden="1"/>
    <col min="7425" max="7425" width="2.7109375" style="141" hidden="1" customWidth="1"/>
    <col min="7426" max="7426" width="17.85546875" style="141" hidden="1" customWidth="1"/>
    <col min="7427" max="7427" width="61" style="141" hidden="1" customWidth="1"/>
    <col min="7428" max="7433" width="18" style="141" hidden="1" customWidth="1"/>
    <col min="7434" max="7434" width="2.7109375" style="141" hidden="1" customWidth="1"/>
    <col min="7435" max="7680" width="11.42578125" style="141" hidden="1"/>
    <col min="7681" max="7681" width="2.7109375" style="141" hidden="1" customWidth="1"/>
    <col min="7682" max="7682" width="17.85546875" style="141" hidden="1" customWidth="1"/>
    <col min="7683" max="7683" width="61" style="141" hidden="1" customWidth="1"/>
    <col min="7684" max="7689" width="18" style="141" hidden="1" customWidth="1"/>
    <col min="7690" max="7690" width="2.7109375" style="141" hidden="1" customWidth="1"/>
    <col min="7691" max="7936" width="11.42578125" style="141" hidden="1"/>
    <col min="7937" max="7937" width="2.7109375" style="141" hidden="1" customWidth="1"/>
    <col min="7938" max="7938" width="17.85546875" style="141" hidden="1" customWidth="1"/>
    <col min="7939" max="7939" width="61" style="141" hidden="1" customWidth="1"/>
    <col min="7940" max="7945" width="18" style="141" hidden="1" customWidth="1"/>
    <col min="7946" max="7946" width="2.7109375" style="141" hidden="1" customWidth="1"/>
    <col min="7947" max="8192" width="11.42578125" style="141" hidden="1"/>
    <col min="8193" max="8193" width="2.7109375" style="141" hidden="1" customWidth="1"/>
    <col min="8194" max="8194" width="17.85546875" style="141" hidden="1" customWidth="1"/>
    <col min="8195" max="8195" width="61" style="141" hidden="1" customWidth="1"/>
    <col min="8196" max="8201" width="18" style="141" hidden="1" customWidth="1"/>
    <col min="8202" max="8202" width="2.7109375" style="141" hidden="1" customWidth="1"/>
    <col min="8203" max="8448" width="11.42578125" style="141" hidden="1"/>
    <col min="8449" max="8449" width="2.7109375" style="141" hidden="1" customWidth="1"/>
    <col min="8450" max="8450" width="17.85546875" style="141" hidden="1" customWidth="1"/>
    <col min="8451" max="8451" width="61" style="141" hidden="1" customWidth="1"/>
    <col min="8452" max="8457" width="18" style="141" hidden="1" customWidth="1"/>
    <col min="8458" max="8458" width="2.7109375" style="141" hidden="1" customWidth="1"/>
    <col min="8459" max="8704" width="11.42578125" style="141" hidden="1"/>
    <col min="8705" max="8705" width="2.7109375" style="141" hidden="1" customWidth="1"/>
    <col min="8706" max="8706" width="17.85546875" style="141" hidden="1" customWidth="1"/>
    <col min="8707" max="8707" width="61" style="141" hidden="1" customWidth="1"/>
    <col min="8708" max="8713" width="18" style="141" hidden="1" customWidth="1"/>
    <col min="8714" max="8714" width="2.7109375" style="141" hidden="1" customWidth="1"/>
    <col min="8715" max="8960" width="11.42578125" style="141" hidden="1"/>
    <col min="8961" max="8961" width="2.7109375" style="141" hidden="1" customWidth="1"/>
    <col min="8962" max="8962" width="17.85546875" style="141" hidden="1" customWidth="1"/>
    <col min="8963" max="8963" width="61" style="141" hidden="1" customWidth="1"/>
    <col min="8964" max="8969" width="18" style="141" hidden="1" customWidth="1"/>
    <col min="8970" max="8970" width="2.7109375" style="141" hidden="1" customWidth="1"/>
    <col min="8971" max="9216" width="11.42578125" style="141" hidden="1"/>
    <col min="9217" max="9217" width="2.7109375" style="141" hidden="1" customWidth="1"/>
    <col min="9218" max="9218" width="17.85546875" style="141" hidden="1" customWidth="1"/>
    <col min="9219" max="9219" width="61" style="141" hidden="1" customWidth="1"/>
    <col min="9220" max="9225" width="18" style="141" hidden="1" customWidth="1"/>
    <col min="9226" max="9226" width="2.7109375" style="141" hidden="1" customWidth="1"/>
    <col min="9227" max="9472" width="11.42578125" style="141" hidden="1"/>
    <col min="9473" max="9473" width="2.7109375" style="141" hidden="1" customWidth="1"/>
    <col min="9474" max="9474" width="17.85546875" style="141" hidden="1" customWidth="1"/>
    <col min="9475" max="9475" width="61" style="141" hidden="1" customWidth="1"/>
    <col min="9476" max="9481" width="18" style="141" hidden="1" customWidth="1"/>
    <col min="9482" max="9482" width="2.7109375" style="141" hidden="1" customWidth="1"/>
    <col min="9483" max="9728" width="11.42578125" style="141" hidden="1"/>
    <col min="9729" max="9729" width="2.7109375" style="141" hidden="1" customWidth="1"/>
    <col min="9730" max="9730" width="17.85546875" style="141" hidden="1" customWidth="1"/>
    <col min="9731" max="9731" width="61" style="141" hidden="1" customWidth="1"/>
    <col min="9732" max="9737" width="18" style="141" hidden="1" customWidth="1"/>
    <col min="9738" max="9738" width="2.7109375" style="141" hidden="1" customWidth="1"/>
    <col min="9739" max="9984" width="11.42578125" style="141" hidden="1"/>
    <col min="9985" max="9985" width="2.7109375" style="141" hidden="1" customWidth="1"/>
    <col min="9986" max="9986" width="17.85546875" style="141" hidden="1" customWidth="1"/>
    <col min="9987" max="9987" width="61" style="141" hidden="1" customWidth="1"/>
    <col min="9988" max="9993" width="18" style="141" hidden="1" customWidth="1"/>
    <col min="9994" max="9994" width="2.7109375" style="141" hidden="1" customWidth="1"/>
    <col min="9995" max="10240" width="11.42578125" style="141" hidden="1"/>
    <col min="10241" max="10241" width="2.7109375" style="141" hidden="1" customWidth="1"/>
    <col min="10242" max="10242" width="17.85546875" style="141" hidden="1" customWidth="1"/>
    <col min="10243" max="10243" width="61" style="141" hidden="1" customWidth="1"/>
    <col min="10244" max="10249" width="18" style="141" hidden="1" customWidth="1"/>
    <col min="10250" max="10250" width="2.7109375" style="141" hidden="1" customWidth="1"/>
    <col min="10251" max="10496" width="11.42578125" style="141" hidden="1"/>
    <col min="10497" max="10497" width="2.7109375" style="141" hidden="1" customWidth="1"/>
    <col min="10498" max="10498" width="17.85546875" style="141" hidden="1" customWidth="1"/>
    <col min="10499" max="10499" width="61" style="141" hidden="1" customWidth="1"/>
    <col min="10500" max="10505" width="18" style="141" hidden="1" customWidth="1"/>
    <col min="10506" max="10506" width="2.7109375" style="141" hidden="1" customWidth="1"/>
    <col min="10507" max="10752" width="11.42578125" style="141" hidden="1"/>
    <col min="10753" max="10753" width="2.7109375" style="141" hidden="1" customWidth="1"/>
    <col min="10754" max="10754" width="17.85546875" style="141" hidden="1" customWidth="1"/>
    <col min="10755" max="10755" width="61" style="141" hidden="1" customWidth="1"/>
    <col min="10756" max="10761" width="18" style="141" hidden="1" customWidth="1"/>
    <col min="10762" max="10762" width="2.7109375" style="141" hidden="1" customWidth="1"/>
    <col min="10763" max="11008" width="11.42578125" style="141" hidden="1"/>
    <col min="11009" max="11009" width="2.7109375" style="141" hidden="1" customWidth="1"/>
    <col min="11010" max="11010" width="17.85546875" style="141" hidden="1" customWidth="1"/>
    <col min="11011" max="11011" width="61" style="141" hidden="1" customWidth="1"/>
    <col min="11012" max="11017" width="18" style="141" hidden="1" customWidth="1"/>
    <col min="11018" max="11018" width="2.7109375" style="141" hidden="1" customWidth="1"/>
    <col min="11019" max="11264" width="11.42578125" style="141" hidden="1"/>
    <col min="11265" max="11265" width="2.7109375" style="141" hidden="1" customWidth="1"/>
    <col min="11266" max="11266" width="17.85546875" style="141" hidden="1" customWidth="1"/>
    <col min="11267" max="11267" width="61" style="141" hidden="1" customWidth="1"/>
    <col min="11268" max="11273" width="18" style="141" hidden="1" customWidth="1"/>
    <col min="11274" max="11274" width="2.7109375" style="141" hidden="1" customWidth="1"/>
    <col min="11275" max="11520" width="11.42578125" style="141" hidden="1"/>
    <col min="11521" max="11521" width="2.7109375" style="141" hidden="1" customWidth="1"/>
    <col min="11522" max="11522" width="17.85546875" style="141" hidden="1" customWidth="1"/>
    <col min="11523" max="11523" width="61" style="141" hidden="1" customWidth="1"/>
    <col min="11524" max="11529" width="18" style="141" hidden="1" customWidth="1"/>
    <col min="11530" max="11530" width="2.7109375" style="141" hidden="1" customWidth="1"/>
    <col min="11531" max="11776" width="11.42578125" style="141" hidden="1"/>
    <col min="11777" max="11777" width="2.7109375" style="141" hidden="1" customWidth="1"/>
    <col min="11778" max="11778" width="17.85546875" style="141" hidden="1" customWidth="1"/>
    <col min="11779" max="11779" width="61" style="141" hidden="1" customWidth="1"/>
    <col min="11780" max="11785" width="18" style="141" hidden="1" customWidth="1"/>
    <col min="11786" max="11786" width="2.7109375" style="141" hidden="1" customWidth="1"/>
    <col min="11787" max="12032" width="11.42578125" style="141" hidden="1"/>
    <col min="12033" max="12033" width="2.7109375" style="141" hidden="1" customWidth="1"/>
    <col min="12034" max="12034" width="17.85546875" style="141" hidden="1" customWidth="1"/>
    <col min="12035" max="12035" width="61" style="141" hidden="1" customWidth="1"/>
    <col min="12036" max="12041" width="18" style="141" hidden="1" customWidth="1"/>
    <col min="12042" max="12042" width="2.7109375" style="141" hidden="1" customWidth="1"/>
    <col min="12043" max="12288" width="11.42578125" style="141" hidden="1"/>
    <col min="12289" max="12289" width="2.7109375" style="141" hidden="1" customWidth="1"/>
    <col min="12290" max="12290" width="17.85546875" style="141" hidden="1" customWidth="1"/>
    <col min="12291" max="12291" width="61" style="141" hidden="1" customWidth="1"/>
    <col min="12292" max="12297" width="18" style="141" hidden="1" customWidth="1"/>
    <col min="12298" max="12298" width="2.7109375" style="141" hidden="1" customWidth="1"/>
    <col min="12299" max="12544" width="11.42578125" style="141" hidden="1"/>
    <col min="12545" max="12545" width="2.7109375" style="141" hidden="1" customWidth="1"/>
    <col min="12546" max="12546" width="17.85546875" style="141" hidden="1" customWidth="1"/>
    <col min="12547" max="12547" width="61" style="141" hidden="1" customWidth="1"/>
    <col min="12548" max="12553" width="18" style="141" hidden="1" customWidth="1"/>
    <col min="12554" max="12554" width="2.7109375" style="141" hidden="1" customWidth="1"/>
    <col min="12555" max="12800" width="11.42578125" style="141" hidden="1"/>
    <col min="12801" max="12801" width="2.7109375" style="141" hidden="1" customWidth="1"/>
    <col min="12802" max="12802" width="17.85546875" style="141" hidden="1" customWidth="1"/>
    <col min="12803" max="12803" width="61" style="141" hidden="1" customWidth="1"/>
    <col min="12804" max="12809" width="18" style="141" hidden="1" customWidth="1"/>
    <col min="12810" max="12810" width="2.7109375" style="141" hidden="1" customWidth="1"/>
    <col min="12811" max="13056" width="11.42578125" style="141" hidden="1"/>
    <col min="13057" max="13057" width="2.7109375" style="141" hidden="1" customWidth="1"/>
    <col min="13058" max="13058" width="17.85546875" style="141" hidden="1" customWidth="1"/>
    <col min="13059" max="13059" width="61" style="141" hidden="1" customWidth="1"/>
    <col min="13060" max="13065" width="18" style="141" hidden="1" customWidth="1"/>
    <col min="13066" max="13066" width="2.7109375" style="141" hidden="1" customWidth="1"/>
    <col min="13067" max="13312" width="11.42578125" style="141" hidden="1"/>
    <col min="13313" max="13313" width="2.7109375" style="141" hidden="1" customWidth="1"/>
    <col min="13314" max="13314" width="17.85546875" style="141" hidden="1" customWidth="1"/>
    <col min="13315" max="13315" width="61" style="141" hidden="1" customWidth="1"/>
    <col min="13316" max="13321" width="18" style="141" hidden="1" customWidth="1"/>
    <col min="13322" max="13322" width="2.7109375" style="141" hidden="1" customWidth="1"/>
    <col min="13323" max="13568" width="11.42578125" style="141" hidden="1"/>
    <col min="13569" max="13569" width="2.7109375" style="141" hidden="1" customWidth="1"/>
    <col min="13570" max="13570" width="17.85546875" style="141" hidden="1" customWidth="1"/>
    <col min="13571" max="13571" width="61" style="141" hidden="1" customWidth="1"/>
    <col min="13572" max="13577" width="18" style="141" hidden="1" customWidth="1"/>
    <col min="13578" max="13578" width="2.7109375" style="141" hidden="1" customWidth="1"/>
    <col min="13579" max="13824" width="11.42578125" style="141" hidden="1"/>
    <col min="13825" max="13825" width="2.7109375" style="141" hidden="1" customWidth="1"/>
    <col min="13826" max="13826" width="17.85546875" style="141" hidden="1" customWidth="1"/>
    <col min="13827" max="13827" width="61" style="141" hidden="1" customWidth="1"/>
    <col min="13828" max="13833" width="18" style="141" hidden="1" customWidth="1"/>
    <col min="13834" max="13834" width="2.7109375" style="141" hidden="1" customWidth="1"/>
    <col min="13835" max="14080" width="11.42578125" style="141" hidden="1"/>
    <col min="14081" max="14081" width="2.7109375" style="141" hidden="1" customWidth="1"/>
    <col min="14082" max="14082" width="17.85546875" style="141" hidden="1" customWidth="1"/>
    <col min="14083" max="14083" width="61" style="141" hidden="1" customWidth="1"/>
    <col min="14084" max="14089" width="18" style="141" hidden="1" customWidth="1"/>
    <col min="14090" max="14090" width="2.7109375" style="141" hidden="1" customWidth="1"/>
    <col min="14091" max="14336" width="11.42578125" style="141" hidden="1"/>
    <col min="14337" max="14337" width="2.7109375" style="141" hidden="1" customWidth="1"/>
    <col min="14338" max="14338" width="17.85546875" style="141" hidden="1" customWidth="1"/>
    <col min="14339" max="14339" width="61" style="141" hidden="1" customWidth="1"/>
    <col min="14340" max="14345" width="18" style="141" hidden="1" customWidth="1"/>
    <col min="14346" max="14346" width="2.7109375" style="141" hidden="1" customWidth="1"/>
    <col min="14347" max="14592" width="11.42578125" style="141" hidden="1"/>
    <col min="14593" max="14593" width="2.7109375" style="141" hidden="1" customWidth="1"/>
    <col min="14594" max="14594" width="17.85546875" style="141" hidden="1" customWidth="1"/>
    <col min="14595" max="14595" width="61" style="141" hidden="1" customWidth="1"/>
    <col min="14596" max="14601" width="18" style="141" hidden="1" customWidth="1"/>
    <col min="14602" max="14602" width="2.7109375" style="141" hidden="1" customWidth="1"/>
    <col min="14603" max="14848" width="11.42578125" style="141" hidden="1"/>
    <col min="14849" max="14849" width="2.7109375" style="141" hidden="1" customWidth="1"/>
    <col min="14850" max="14850" width="17.85546875" style="141" hidden="1" customWidth="1"/>
    <col min="14851" max="14851" width="61" style="141" hidden="1" customWidth="1"/>
    <col min="14852" max="14857" width="18" style="141" hidden="1" customWidth="1"/>
    <col min="14858" max="14858" width="2.7109375" style="141" hidden="1" customWidth="1"/>
    <col min="14859" max="15104" width="11.42578125" style="141" hidden="1"/>
    <col min="15105" max="15105" width="2.7109375" style="141" hidden="1" customWidth="1"/>
    <col min="15106" max="15106" width="17.85546875" style="141" hidden="1" customWidth="1"/>
    <col min="15107" max="15107" width="61" style="141" hidden="1" customWidth="1"/>
    <col min="15108" max="15113" width="18" style="141" hidden="1" customWidth="1"/>
    <col min="15114" max="15114" width="2.7109375" style="141" hidden="1" customWidth="1"/>
    <col min="15115" max="15360" width="11.42578125" style="141" hidden="1"/>
    <col min="15361" max="15361" width="2.7109375" style="141" hidden="1" customWidth="1"/>
    <col min="15362" max="15362" width="17.85546875" style="141" hidden="1" customWidth="1"/>
    <col min="15363" max="15363" width="61" style="141" hidden="1" customWidth="1"/>
    <col min="15364" max="15369" width="18" style="141" hidden="1" customWidth="1"/>
    <col min="15370" max="15370" width="2.7109375" style="141" hidden="1" customWidth="1"/>
    <col min="15371" max="15616" width="11.42578125" style="141" hidden="1"/>
    <col min="15617" max="15617" width="2.7109375" style="141" hidden="1" customWidth="1"/>
    <col min="15618" max="15618" width="17.85546875" style="141" hidden="1" customWidth="1"/>
    <col min="15619" max="15619" width="61" style="141" hidden="1" customWidth="1"/>
    <col min="15620" max="15625" width="18" style="141" hidden="1" customWidth="1"/>
    <col min="15626" max="15626" width="2.7109375" style="141" hidden="1" customWidth="1"/>
    <col min="15627" max="15872" width="11.42578125" style="141" hidden="1"/>
    <col min="15873" max="15873" width="2.7109375" style="141" hidden="1" customWidth="1"/>
    <col min="15874" max="15874" width="17.85546875" style="141" hidden="1" customWidth="1"/>
    <col min="15875" max="15875" width="61" style="141" hidden="1" customWidth="1"/>
    <col min="15876" max="15881" width="18" style="141" hidden="1" customWidth="1"/>
    <col min="15882" max="15882" width="2.7109375" style="141" hidden="1" customWidth="1"/>
    <col min="15883" max="16128" width="11.42578125" style="141" hidden="1"/>
    <col min="16129" max="16129" width="2.7109375" style="141" hidden="1" customWidth="1"/>
    <col min="16130" max="16130" width="17.85546875" style="141" hidden="1" customWidth="1"/>
    <col min="16131" max="16131" width="61" style="141" hidden="1" customWidth="1"/>
    <col min="16132" max="16137" width="18" style="141" hidden="1" customWidth="1"/>
    <col min="16138" max="16138" width="2.7109375" style="141" hidden="1" customWidth="1"/>
    <col min="16139" max="16384" width="11.42578125" style="141" hidden="1"/>
  </cols>
  <sheetData>
    <row r="1" spans="2:9"/>
    <row r="2" spans="2:9" s="143" customFormat="1" ht="15">
      <c r="B2" s="142"/>
      <c r="C2" s="142"/>
      <c r="D2" s="142"/>
      <c r="E2" s="142"/>
      <c r="F2" s="142"/>
      <c r="G2" s="142"/>
      <c r="H2" s="142"/>
      <c r="I2" s="142"/>
    </row>
    <row r="3" spans="2:9" s="144" customFormat="1" ht="15.75">
      <c r="B3" s="260" t="s">
        <v>0</v>
      </c>
      <c r="C3" s="260"/>
      <c r="D3" s="260"/>
      <c r="E3" s="260"/>
      <c r="F3" s="260"/>
      <c r="G3" s="260"/>
      <c r="H3" s="260"/>
      <c r="I3" s="260"/>
    </row>
    <row r="4" spans="2:9" s="144" customFormat="1" ht="15.75">
      <c r="B4" s="260" t="s">
        <v>146</v>
      </c>
      <c r="C4" s="260"/>
      <c r="D4" s="260"/>
      <c r="E4" s="260"/>
      <c r="F4" s="260"/>
      <c r="G4" s="260"/>
      <c r="H4" s="260"/>
      <c r="I4" s="260"/>
    </row>
    <row r="5" spans="2:9" s="144" customFormat="1" ht="15.75">
      <c r="B5" s="260" t="s">
        <v>204</v>
      </c>
      <c r="C5" s="260"/>
      <c r="D5" s="260"/>
      <c r="E5" s="260"/>
      <c r="F5" s="260"/>
      <c r="G5" s="260"/>
      <c r="H5" s="260"/>
      <c r="I5" s="260"/>
    </row>
    <row r="6" spans="2:9" s="144" customFormat="1" ht="15.75">
      <c r="B6" s="260" t="s">
        <v>205</v>
      </c>
      <c r="C6" s="260"/>
      <c r="D6" s="260"/>
      <c r="E6" s="260"/>
      <c r="F6" s="260"/>
      <c r="G6" s="260"/>
      <c r="H6" s="260"/>
      <c r="I6" s="260"/>
    </row>
    <row r="7" spans="2:9">
      <c r="B7" s="1"/>
      <c r="C7" s="1"/>
      <c r="D7" s="1"/>
      <c r="E7" s="1"/>
      <c r="F7" s="1"/>
      <c r="G7" s="1"/>
      <c r="H7" s="1"/>
      <c r="I7" s="1"/>
    </row>
    <row r="8" spans="2:9">
      <c r="B8" s="261" t="s">
        <v>2</v>
      </c>
      <c r="C8" s="262"/>
      <c r="D8" s="267" t="s">
        <v>147</v>
      </c>
      <c r="E8" s="268"/>
      <c r="F8" s="268"/>
      <c r="G8" s="268"/>
      <c r="H8" s="269"/>
      <c r="I8" s="270" t="s">
        <v>4</v>
      </c>
    </row>
    <row r="9" spans="2:9" ht="25.5">
      <c r="B9" s="263"/>
      <c r="C9" s="264"/>
      <c r="D9" s="145" t="s">
        <v>5</v>
      </c>
      <c r="E9" s="146" t="s">
        <v>6</v>
      </c>
      <c r="F9" s="145" t="s">
        <v>7</v>
      </c>
      <c r="G9" s="145" t="s">
        <v>8</v>
      </c>
      <c r="H9" s="145" t="s">
        <v>9</v>
      </c>
      <c r="I9" s="271"/>
    </row>
    <row r="10" spans="2:9">
      <c r="B10" s="265"/>
      <c r="C10" s="266"/>
      <c r="D10" s="145">
        <v>1</v>
      </c>
      <c r="E10" s="145">
        <v>2</v>
      </c>
      <c r="F10" s="145" t="s">
        <v>10</v>
      </c>
      <c r="G10" s="145">
        <v>4</v>
      </c>
      <c r="H10" s="145">
        <v>5</v>
      </c>
      <c r="I10" s="147" t="s">
        <v>11</v>
      </c>
    </row>
    <row r="11" spans="2:9">
      <c r="B11" s="148"/>
      <c r="C11" s="149"/>
      <c r="D11" s="150"/>
      <c r="E11" s="150"/>
      <c r="F11" s="150"/>
      <c r="G11" s="150"/>
      <c r="H11" s="150"/>
      <c r="I11" s="150"/>
    </row>
    <row r="12" spans="2:9">
      <c r="B12" s="257" t="s">
        <v>148</v>
      </c>
      <c r="C12" s="257"/>
      <c r="D12" s="151">
        <f>SUM(D13:D20)</f>
        <v>0</v>
      </c>
      <c r="E12" s="151">
        <f>SUM(E13:E20)</f>
        <v>0</v>
      </c>
      <c r="F12" s="151">
        <f>D12+E12</f>
        <v>0</v>
      </c>
      <c r="G12" s="151">
        <f>SUM(G13:G20)</f>
        <v>0</v>
      </c>
      <c r="H12" s="151">
        <f>SUM(H13:H20)</f>
        <v>0</v>
      </c>
      <c r="I12" s="151">
        <f>IF(AND(F12&gt;=0,G12&gt;=0),(F12-G12),"-")</f>
        <v>0</v>
      </c>
    </row>
    <row r="13" spans="2:9">
      <c r="B13" s="255" t="s">
        <v>149</v>
      </c>
      <c r="C13" s="255"/>
      <c r="D13" s="152">
        <v>0</v>
      </c>
      <c r="E13" s="152">
        <v>0</v>
      </c>
      <c r="F13" s="153">
        <f>D13+E13</f>
        <v>0</v>
      </c>
      <c r="G13" s="152">
        <v>0</v>
      </c>
      <c r="H13" s="152">
        <v>0</v>
      </c>
      <c r="I13" s="153">
        <f>IF(AND(F13&gt;=0,G13&gt;=0),(F13-G13),"-")</f>
        <v>0</v>
      </c>
    </row>
    <row r="14" spans="2:9">
      <c r="B14" s="255" t="s">
        <v>150</v>
      </c>
      <c r="C14" s="255"/>
      <c r="D14" s="152">
        <v>0</v>
      </c>
      <c r="E14" s="152">
        <v>0</v>
      </c>
      <c r="F14" s="153">
        <v>0</v>
      </c>
      <c r="G14" s="152">
        <v>0</v>
      </c>
      <c r="H14" s="152">
        <v>0</v>
      </c>
      <c r="I14" s="153">
        <f t="shared" ref="I14:I19" si="0">IF(AND(F14&gt;=0,G14&gt;=0),(F14-G14),"-")</f>
        <v>0</v>
      </c>
    </row>
    <row r="15" spans="2:9">
      <c r="B15" s="255" t="s">
        <v>151</v>
      </c>
      <c r="C15" s="255"/>
      <c r="D15" s="152">
        <v>0</v>
      </c>
      <c r="E15" s="152">
        <v>0</v>
      </c>
      <c r="F15" s="153">
        <f t="shared" ref="F15:F20" si="1">D15+E15</f>
        <v>0</v>
      </c>
      <c r="G15" s="152">
        <v>0</v>
      </c>
      <c r="H15" s="152">
        <v>0</v>
      </c>
      <c r="I15" s="153">
        <f t="shared" si="0"/>
        <v>0</v>
      </c>
    </row>
    <row r="16" spans="2:9">
      <c r="B16" s="255" t="s">
        <v>152</v>
      </c>
      <c r="C16" s="255"/>
      <c r="D16" s="152">
        <v>0</v>
      </c>
      <c r="E16" s="152">
        <v>0</v>
      </c>
      <c r="F16" s="153">
        <f t="shared" si="1"/>
        <v>0</v>
      </c>
      <c r="G16" s="152">
        <v>0</v>
      </c>
      <c r="H16" s="152">
        <v>0</v>
      </c>
      <c r="I16" s="153">
        <f t="shared" si="0"/>
        <v>0</v>
      </c>
    </row>
    <row r="17" spans="2:9">
      <c r="B17" s="255" t="s">
        <v>153</v>
      </c>
      <c r="C17" s="255"/>
      <c r="D17" s="152">
        <v>0</v>
      </c>
      <c r="E17" s="152">
        <v>0</v>
      </c>
      <c r="F17" s="153">
        <f t="shared" si="1"/>
        <v>0</v>
      </c>
      <c r="G17" s="152">
        <v>0</v>
      </c>
      <c r="H17" s="152">
        <v>0</v>
      </c>
      <c r="I17" s="153">
        <f t="shared" si="0"/>
        <v>0</v>
      </c>
    </row>
    <row r="18" spans="2:9">
      <c r="B18" s="255" t="s">
        <v>154</v>
      </c>
      <c r="C18" s="255"/>
      <c r="D18" s="152">
        <v>0</v>
      </c>
      <c r="E18" s="152">
        <v>0</v>
      </c>
      <c r="F18" s="153">
        <f t="shared" si="1"/>
        <v>0</v>
      </c>
      <c r="G18" s="152">
        <v>0</v>
      </c>
      <c r="H18" s="152">
        <v>0</v>
      </c>
      <c r="I18" s="153">
        <f t="shared" si="0"/>
        <v>0</v>
      </c>
    </row>
    <row r="19" spans="2:9">
      <c r="B19" s="255" t="s">
        <v>155</v>
      </c>
      <c r="C19" s="255"/>
      <c r="D19" s="152">
        <v>0</v>
      </c>
      <c r="E19" s="152">
        <v>0</v>
      </c>
      <c r="F19" s="153">
        <f t="shared" si="1"/>
        <v>0</v>
      </c>
      <c r="G19" s="152">
        <v>0</v>
      </c>
      <c r="H19" s="152">
        <v>0</v>
      </c>
      <c r="I19" s="153">
        <f t="shared" si="0"/>
        <v>0</v>
      </c>
    </row>
    <row r="20" spans="2:9">
      <c r="B20" s="255" t="s">
        <v>156</v>
      </c>
      <c r="C20" s="255"/>
      <c r="D20" s="152">
        <v>0</v>
      </c>
      <c r="E20" s="152">
        <v>0</v>
      </c>
      <c r="F20" s="153">
        <f t="shared" si="1"/>
        <v>0</v>
      </c>
      <c r="G20" s="152">
        <v>0</v>
      </c>
      <c r="H20" s="152">
        <v>0</v>
      </c>
      <c r="I20" s="153">
        <f>IF(AND(F20&gt;=0,G20&gt;=0),(F20-G20),"-")</f>
        <v>0</v>
      </c>
    </row>
    <row r="21" spans="2:9">
      <c r="B21" s="154"/>
      <c r="C21" s="155"/>
      <c r="D21" s="156"/>
      <c r="E21" s="156"/>
      <c r="F21" s="156"/>
      <c r="G21" s="156"/>
      <c r="H21" s="156"/>
      <c r="I21" s="156"/>
    </row>
    <row r="22" spans="2:9">
      <c r="B22" s="257" t="s">
        <v>157</v>
      </c>
      <c r="C22" s="257"/>
      <c r="D22" s="151">
        <f>SUM(D23:D29)</f>
        <v>4121328</v>
      </c>
      <c r="E22" s="151">
        <f>SUM(E23:E29)</f>
        <v>0</v>
      </c>
      <c r="F22" s="151">
        <f>D22+E22</f>
        <v>4121328</v>
      </c>
      <c r="G22" s="151">
        <f>SUM(G23:G29)</f>
        <v>205790.35</v>
      </c>
      <c r="H22" s="151">
        <f>SUM(H23:H29)</f>
        <v>205790.35</v>
      </c>
      <c r="I22" s="151">
        <f>IF(AND(F22&gt;=0,G22&gt;=0),(F22-G22),"-")</f>
        <v>3915537.65</v>
      </c>
    </row>
    <row r="23" spans="2:9">
      <c r="B23" s="255" t="s">
        <v>158</v>
      </c>
      <c r="C23" s="255"/>
      <c r="D23" s="152">
        <v>0</v>
      </c>
      <c r="E23" s="152">
        <v>0</v>
      </c>
      <c r="F23" s="153">
        <f t="shared" ref="F23:F29" si="2">D23+E23</f>
        <v>0</v>
      </c>
      <c r="G23" s="157">
        <v>0</v>
      </c>
      <c r="H23" s="157">
        <v>0</v>
      </c>
      <c r="I23" s="153">
        <f>IF(AND(F23&gt;=0,G23&gt;=0),(F23-G23),"-")</f>
        <v>0</v>
      </c>
    </row>
    <row r="24" spans="2:9">
      <c r="B24" s="255" t="s">
        <v>159</v>
      </c>
      <c r="C24" s="255"/>
      <c r="D24" s="152">
        <v>0</v>
      </c>
      <c r="E24" s="152">
        <v>0</v>
      </c>
      <c r="F24" s="153">
        <f t="shared" si="2"/>
        <v>0</v>
      </c>
      <c r="G24" s="157">
        <v>0</v>
      </c>
      <c r="H24" s="157">
        <v>0</v>
      </c>
      <c r="I24" s="153">
        <f t="shared" ref="I24:I29" si="3">IF(AND(F24&gt;=0,G24&gt;=0),(F24-G24),"-")</f>
        <v>0</v>
      </c>
    </row>
    <row r="25" spans="2:9">
      <c r="B25" s="255" t="s">
        <v>160</v>
      </c>
      <c r="C25" s="255"/>
      <c r="D25" s="152">
        <v>0</v>
      </c>
      <c r="E25" s="152">
        <v>0</v>
      </c>
      <c r="F25" s="153">
        <f t="shared" si="2"/>
        <v>0</v>
      </c>
      <c r="G25" s="157">
        <v>0</v>
      </c>
      <c r="H25" s="157">
        <v>0</v>
      </c>
      <c r="I25" s="153">
        <f t="shared" si="3"/>
        <v>0</v>
      </c>
    </row>
    <row r="26" spans="2:9">
      <c r="B26" s="255" t="s">
        <v>161</v>
      </c>
      <c r="C26" s="255"/>
      <c r="D26" s="152">
        <v>0</v>
      </c>
      <c r="E26" s="152">
        <v>0</v>
      </c>
      <c r="F26" s="153">
        <f t="shared" si="2"/>
        <v>0</v>
      </c>
      <c r="G26" s="157">
        <v>0</v>
      </c>
      <c r="H26" s="157">
        <v>0</v>
      </c>
      <c r="I26" s="153">
        <f t="shared" si="3"/>
        <v>0</v>
      </c>
    </row>
    <row r="27" spans="2:9">
      <c r="B27" s="255" t="s">
        <v>162</v>
      </c>
      <c r="C27" s="255"/>
      <c r="D27" s="152">
        <v>0</v>
      </c>
      <c r="E27" s="152">
        <v>0</v>
      </c>
      <c r="F27" s="153">
        <f t="shared" si="2"/>
        <v>0</v>
      </c>
      <c r="G27" s="157">
        <v>0</v>
      </c>
      <c r="H27" s="157">
        <v>0</v>
      </c>
      <c r="I27" s="153">
        <f t="shared" si="3"/>
        <v>0</v>
      </c>
    </row>
    <row r="28" spans="2:9">
      <c r="B28" s="255" t="s">
        <v>163</v>
      </c>
      <c r="C28" s="255"/>
      <c r="D28" s="152">
        <v>4121328</v>
      </c>
      <c r="E28" s="152">
        <v>0</v>
      </c>
      <c r="F28" s="153">
        <f t="shared" si="2"/>
        <v>4121328</v>
      </c>
      <c r="G28" s="157">
        <v>205790.35</v>
      </c>
      <c r="H28" s="157">
        <f>G28</f>
        <v>205790.35</v>
      </c>
      <c r="I28" s="153">
        <f t="shared" si="3"/>
        <v>3915537.65</v>
      </c>
    </row>
    <row r="29" spans="2:9">
      <c r="B29" s="255" t="s">
        <v>164</v>
      </c>
      <c r="C29" s="255"/>
      <c r="D29" s="152">
        <v>0</v>
      </c>
      <c r="E29" s="152">
        <v>0</v>
      </c>
      <c r="F29" s="153">
        <f t="shared" si="2"/>
        <v>0</v>
      </c>
      <c r="G29" s="157">
        <v>0</v>
      </c>
      <c r="H29" s="157">
        <v>0</v>
      </c>
      <c r="I29" s="153">
        <f t="shared" si="3"/>
        <v>0</v>
      </c>
    </row>
    <row r="30" spans="2:9">
      <c r="B30" s="154"/>
      <c r="C30" s="155"/>
      <c r="D30" s="158"/>
      <c r="E30" s="158"/>
      <c r="F30" s="156"/>
      <c r="G30" s="158"/>
      <c r="H30" s="158"/>
      <c r="I30" s="158"/>
    </row>
    <row r="31" spans="2:9">
      <c r="B31" s="257" t="s">
        <v>165</v>
      </c>
      <c r="C31" s="257"/>
      <c r="D31" s="159">
        <f>SUM(D32:D40)</f>
        <v>45068195</v>
      </c>
      <c r="E31" s="159">
        <f>SUM(E32:E40)</f>
        <v>0</v>
      </c>
      <c r="F31" s="159">
        <f>D31+E31</f>
        <v>45068195</v>
      </c>
      <c r="G31" s="159">
        <f>SUM(G32:G40)</f>
        <v>2856474.8099999996</v>
      </c>
      <c r="H31" s="159">
        <f>SUM(H32:H40)</f>
        <v>2856474.8099999996</v>
      </c>
      <c r="I31" s="159">
        <f>IF(AND(F31&gt;=0,G31&gt;=0),(F31-G31),"-")</f>
        <v>42211720.189999998</v>
      </c>
    </row>
    <row r="32" spans="2:9">
      <c r="B32" s="255" t="s">
        <v>166</v>
      </c>
      <c r="C32" s="255"/>
      <c r="D32" s="152">
        <v>30630220</v>
      </c>
      <c r="E32" s="152">
        <v>0</v>
      </c>
      <c r="F32" s="153">
        <f t="shared" ref="F32:F40" si="4">D32+E32</f>
        <v>30630220</v>
      </c>
      <c r="G32" s="157">
        <f>H32</f>
        <v>1744905.89</v>
      </c>
      <c r="H32" s="157">
        <v>1744905.89</v>
      </c>
      <c r="I32" s="153">
        <f t="shared" ref="I32:I40" si="5">IF(AND(F32&gt;=0,G32&gt;=0),(F32-G32),"-")</f>
        <v>28885314.109999999</v>
      </c>
    </row>
    <row r="33" spans="2:9">
      <c r="B33" s="255" t="s">
        <v>167</v>
      </c>
      <c r="C33" s="255"/>
      <c r="D33" s="152">
        <v>0</v>
      </c>
      <c r="E33" s="152">
        <v>0</v>
      </c>
      <c r="F33" s="153">
        <f t="shared" si="4"/>
        <v>0</v>
      </c>
      <c r="G33" s="157">
        <v>0</v>
      </c>
      <c r="H33" s="157">
        <v>0</v>
      </c>
      <c r="I33" s="153">
        <f t="shared" si="5"/>
        <v>0</v>
      </c>
    </row>
    <row r="34" spans="2:9">
      <c r="B34" s="255" t="s">
        <v>168</v>
      </c>
      <c r="C34" s="255"/>
      <c r="D34" s="152">
        <v>0</v>
      </c>
      <c r="E34" s="152">
        <v>0</v>
      </c>
      <c r="F34" s="153">
        <f t="shared" si="4"/>
        <v>0</v>
      </c>
      <c r="G34" s="157">
        <v>0</v>
      </c>
      <c r="H34" s="157">
        <v>0</v>
      </c>
      <c r="I34" s="153">
        <f t="shared" si="5"/>
        <v>0</v>
      </c>
    </row>
    <row r="35" spans="2:9">
      <c r="B35" s="255" t="s">
        <v>169</v>
      </c>
      <c r="C35" s="255"/>
      <c r="D35" s="152">
        <v>14437975</v>
      </c>
      <c r="E35" s="152">
        <v>0</v>
      </c>
      <c r="F35" s="153">
        <f t="shared" si="4"/>
        <v>14437975</v>
      </c>
      <c r="G35" s="157">
        <f>H35</f>
        <v>1111568.92</v>
      </c>
      <c r="H35" s="157">
        <v>1111568.92</v>
      </c>
      <c r="I35" s="153">
        <f t="shared" si="5"/>
        <v>13326406.08</v>
      </c>
    </row>
    <row r="36" spans="2:9">
      <c r="B36" s="255" t="s">
        <v>170</v>
      </c>
      <c r="C36" s="255"/>
      <c r="D36" s="152">
        <v>0</v>
      </c>
      <c r="E36" s="152">
        <v>0</v>
      </c>
      <c r="F36" s="153">
        <f t="shared" si="4"/>
        <v>0</v>
      </c>
      <c r="G36" s="157">
        <v>0</v>
      </c>
      <c r="H36" s="157">
        <v>0</v>
      </c>
      <c r="I36" s="153">
        <f t="shared" si="5"/>
        <v>0</v>
      </c>
    </row>
    <row r="37" spans="2:9">
      <c r="B37" s="255" t="s">
        <v>171</v>
      </c>
      <c r="C37" s="255"/>
      <c r="D37" s="152">
        <v>0</v>
      </c>
      <c r="E37" s="152">
        <v>0</v>
      </c>
      <c r="F37" s="153">
        <f t="shared" si="4"/>
        <v>0</v>
      </c>
      <c r="G37" s="157">
        <v>0</v>
      </c>
      <c r="H37" s="157">
        <v>0</v>
      </c>
      <c r="I37" s="153">
        <f t="shared" si="5"/>
        <v>0</v>
      </c>
    </row>
    <row r="38" spans="2:9">
      <c r="B38" s="255" t="s">
        <v>172</v>
      </c>
      <c r="C38" s="255"/>
      <c r="D38" s="152">
        <v>0</v>
      </c>
      <c r="E38" s="152">
        <v>0</v>
      </c>
      <c r="F38" s="153">
        <f t="shared" si="4"/>
        <v>0</v>
      </c>
      <c r="G38" s="157">
        <v>0</v>
      </c>
      <c r="H38" s="157">
        <v>0</v>
      </c>
      <c r="I38" s="153">
        <f t="shared" si="5"/>
        <v>0</v>
      </c>
    </row>
    <row r="39" spans="2:9">
      <c r="B39" s="255" t="s">
        <v>173</v>
      </c>
      <c r="C39" s="255"/>
      <c r="D39" s="152">
        <v>0</v>
      </c>
      <c r="E39" s="152">
        <v>0</v>
      </c>
      <c r="F39" s="153">
        <f t="shared" si="4"/>
        <v>0</v>
      </c>
      <c r="G39" s="157">
        <v>0</v>
      </c>
      <c r="H39" s="157">
        <v>0</v>
      </c>
      <c r="I39" s="153">
        <f t="shared" si="5"/>
        <v>0</v>
      </c>
    </row>
    <row r="40" spans="2:9">
      <c r="B40" s="255" t="s">
        <v>174</v>
      </c>
      <c r="C40" s="255"/>
      <c r="D40" s="152">
        <v>0</v>
      </c>
      <c r="E40" s="152">
        <v>0</v>
      </c>
      <c r="F40" s="153">
        <f t="shared" si="4"/>
        <v>0</v>
      </c>
      <c r="G40" s="157">
        <v>0</v>
      </c>
      <c r="H40" s="157">
        <v>0</v>
      </c>
      <c r="I40" s="153">
        <f t="shared" si="5"/>
        <v>0</v>
      </c>
    </row>
    <row r="41" spans="2:9">
      <c r="B41" s="154"/>
      <c r="C41" s="155"/>
      <c r="D41" s="158"/>
      <c r="E41" s="158"/>
      <c r="F41" s="158"/>
      <c r="G41" s="158"/>
      <c r="H41" s="158"/>
      <c r="I41" s="158"/>
    </row>
    <row r="42" spans="2:9">
      <c r="B42" s="257" t="s">
        <v>175</v>
      </c>
      <c r="C42" s="257"/>
      <c r="D42" s="159">
        <f>SUM(D43:D46)</f>
        <v>978755</v>
      </c>
      <c r="E42" s="159">
        <f>SUM(E43:E46)</f>
        <v>0</v>
      </c>
      <c r="F42" s="159">
        <f>D42+E42</f>
        <v>978755</v>
      </c>
      <c r="G42" s="160">
        <f>SUM(G43:G46)</f>
        <v>644115</v>
      </c>
      <c r="H42" s="159">
        <f>SUM(H43:H46)</f>
        <v>644115</v>
      </c>
      <c r="I42" s="159">
        <f>IF(AND(F42&gt;=0,G42&gt;=0),(F42-G42),"-")</f>
        <v>334640</v>
      </c>
    </row>
    <row r="43" spans="2:9">
      <c r="B43" s="255" t="s">
        <v>176</v>
      </c>
      <c r="C43" s="255"/>
      <c r="D43" s="157">
        <v>978755</v>
      </c>
      <c r="E43" s="157">
        <v>0</v>
      </c>
      <c r="F43" s="153">
        <f>D43+E43</f>
        <v>978755</v>
      </c>
      <c r="G43" s="157">
        <f>H43</f>
        <v>644115</v>
      </c>
      <c r="H43" s="157">
        <v>644115</v>
      </c>
      <c r="I43" s="153">
        <f>IF(AND(F43&gt;=0,G43&gt;=0),(F43-G43),"-")</f>
        <v>334640</v>
      </c>
    </row>
    <row r="44" spans="2:9">
      <c r="B44" s="258" t="s">
        <v>177</v>
      </c>
      <c r="C44" s="259"/>
      <c r="D44" s="157">
        <v>0</v>
      </c>
      <c r="E44" s="157">
        <v>0</v>
      </c>
      <c r="F44" s="153">
        <f>D44+E44</f>
        <v>0</v>
      </c>
      <c r="G44" s="157">
        <v>0</v>
      </c>
      <c r="H44" s="157">
        <v>0</v>
      </c>
      <c r="I44" s="153">
        <f>IF(AND(F44&gt;=0,G44&gt;=0),(F44-G44),"-")</f>
        <v>0</v>
      </c>
    </row>
    <row r="45" spans="2:9">
      <c r="B45" s="255" t="s">
        <v>178</v>
      </c>
      <c r="C45" s="255"/>
      <c r="D45" s="157">
        <v>0</v>
      </c>
      <c r="E45" s="157">
        <v>0</v>
      </c>
      <c r="F45" s="153">
        <f>D45+E45</f>
        <v>0</v>
      </c>
      <c r="G45" s="157">
        <v>0</v>
      </c>
      <c r="H45" s="157">
        <v>0</v>
      </c>
      <c r="I45" s="153">
        <f>IF(AND(F45&gt;=0,G45&gt;=0),(F45-G45),"-")</f>
        <v>0</v>
      </c>
    </row>
    <row r="46" spans="2:9">
      <c r="B46" s="255" t="s">
        <v>179</v>
      </c>
      <c r="C46" s="255"/>
      <c r="D46" s="157">
        <v>0</v>
      </c>
      <c r="E46" s="157">
        <v>0</v>
      </c>
      <c r="F46" s="153">
        <f>D46+E46</f>
        <v>0</v>
      </c>
      <c r="G46" s="157">
        <v>0</v>
      </c>
      <c r="H46" s="157">
        <v>0</v>
      </c>
      <c r="I46" s="153">
        <f>IF(AND(F46&gt;=0,G46&gt;=0),(F46-G46),"-")</f>
        <v>0</v>
      </c>
    </row>
    <row r="47" spans="2:9">
      <c r="B47" s="161"/>
      <c r="C47" s="162"/>
      <c r="D47" s="163"/>
      <c r="E47" s="163"/>
      <c r="F47" s="163"/>
      <c r="G47" s="163"/>
      <c r="H47" s="163"/>
      <c r="I47" s="163"/>
    </row>
    <row r="48" spans="2:9">
      <c r="B48" s="164"/>
      <c r="C48" s="165" t="s">
        <v>17</v>
      </c>
      <c r="D48" s="166">
        <f>SUM(D12,D22,D31,D42)</f>
        <v>50168278</v>
      </c>
      <c r="E48" s="166">
        <f>SUM(E12,E22,E31,E42)</f>
        <v>0</v>
      </c>
      <c r="F48" s="166">
        <f>D48+E48</f>
        <v>50168278</v>
      </c>
      <c r="G48" s="166">
        <f>G12+G22+G31+G42</f>
        <v>3706380.1599999997</v>
      </c>
      <c r="H48" s="166">
        <f>SUM(H12,H22,H31,H42)</f>
        <v>3706380.1599999997</v>
      </c>
      <c r="I48" s="166">
        <f>IF(AND(F48&gt;=0,G48&gt;=0),(F48-G48),"-")</f>
        <v>46461897.840000004</v>
      </c>
    </row>
    <row r="49" spans="3:9">
      <c r="I49" s="272"/>
    </row>
    <row r="50" spans="3:9" ht="17.25" customHeight="1"/>
    <row r="51" spans="3:9"/>
    <row r="52" spans="3:9">
      <c r="C52" s="167"/>
      <c r="F52" s="167"/>
      <c r="G52" s="167"/>
      <c r="H52" s="167"/>
    </row>
    <row r="53" spans="3:9">
      <c r="C53" s="168"/>
      <c r="F53" s="180"/>
      <c r="G53" s="180"/>
      <c r="H53" s="180"/>
    </row>
    <row r="54" spans="3:9"/>
    <row r="55" spans="3:9"/>
    <row r="56" spans="3:9" ht="44.25">
      <c r="D56" s="256"/>
      <c r="E56" s="256"/>
    </row>
    <row r="57" spans="3:9"/>
    <row r="58" spans="3:9"/>
    <row r="59" spans="3:9"/>
    <row r="60" spans="3:9"/>
    <row r="61" spans="3:9"/>
    <row r="62" spans="3:9"/>
    <row r="63" spans="3:9"/>
    <row r="64" spans="3:9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mergeCells count="40">
    <mergeCell ref="B3:I3"/>
    <mergeCell ref="B4:I4"/>
    <mergeCell ref="B5:I5"/>
    <mergeCell ref="B6:I6"/>
    <mergeCell ref="B8:C10"/>
    <mergeCell ref="D8:H8"/>
    <mergeCell ref="I8:I9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45:C45"/>
    <mergeCell ref="B46:C46"/>
    <mergeCell ref="D56:E56"/>
    <mergeCell ref="B38:C38"/>
    <mergeCell ref="B39:C39"/>
    <mergeCell ref="B40:C40"/>
    <mergeCell ref="B42:C42"/>
    <mergeCell ref="B43:C43"/>
    <mergeCell ref="B44:C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 Relacion Presupuestaria</vt:lpstr>
      <vt:lpstr>n°1</vt:lpstr>
      <vt:lpstr>n°2</vt:lpstr>
      <vt:lpstr>n°3</vt:lpstr>
      <vt:lpstr>n4</vt:lpstr>
      <vt:lpstr>n°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2019-03-04T20:18:52Z</dcterms:created>
  <dcterms:modified xsi:type="dcterms:W3CDTF">2019-05-21T18:07:52Z</dcterms:modified>
</cp:coreProperties>
</file>